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ф.4 (2)" sheetId="8" r:id="rId1"/>
    <sheet name="ф.3 (2)" sheetId="7" r:id="rId2"/>
    <sheet name="ф.2 (2)" sheetId="6" r:id="rId3"/>
    <sheet name="ф.1 (2)" sheetId="5" r:id="rId4"/>
  </sheets>
  <calcPr calcId="162913"/>
</workbook>
</file>

<file path=xl/calcChain.xml><?xml version="1.0" encoding="utf-8"?>
<calcChain xmlns="http://schemas.openxmlformats.org/spreadsheetml/2006/main">
  <c r="C20" i="7" l="1"/>
  <c r="C71" i="7"/>
  <c r="C65" i="7"/>
  <c r="C78" i="7" s="1"/>
  <c r="C33" i="7"/>
  <c r="C30" i="7"/>
  <c r="C28" i="7"/>
  <c r="C26" i="7" s="1"/>
  <c r="C25" i="7"/>
  <c r="A13" i="8"/>
  <c r="A14" i="7"/>
  <c r="C18" i="7" l="1"/>
  <c r="C60" i="5"/>
  <c r="C28" i="5"/>
  <c r="C56" i="5"/>
  <c r="C53" i="5"/>
  <c r="C22" i="5"/>
  <c r="C23" i="6" l="1"/>
  <c r="C22" i="6"/>
  <c r="A13" i="6" l="1"/>
  <c r="D60" i="5"/>
  <c r="D77" i="5"/>
  <c r="D28" i="5"/>
  <c r="D49" i="5" l="1"/>
  <c r="D78" i="5"/>
  <c r="D80" i="5" s="1"/>
  <c r="D61" i="5"/>
  <c r="D32" i="5"/>
  <c r="D50" i="5" l="1"/>
  <c r="D81" i="5"/>
  <c r="C35" i="7" l="1"/>
  <c r="C80" i="7" s="1"/>
  <c r="C82" i="7" s="1"/>
  <c r="G21" i="8" l="1"/>
  <c r="F21" i="8"/>
  <c r="F20" i="8"/>
  <c r="F50" i="8" s="1"/>
  <c r="F53" i="8" l="1"/>
  <c r="C18" i="6"/>
  <c r="C24" i="6" s="1"/>
  <c r="C31" i="6" l="1"/>
  <c r="C33" i="6" s="1"/>
  <c r="C35" i="6" s="1"/>
  <c r="C51" i="6" s="1"/>
  <c r="G54" i="8" s="1"/>
  <c r="G53" i="8" s="1"/>
  <c r="C61" i="5"/>
  <c r="G20" i="8" l="1"/>
  <c r="G50" i="8" l="1"/>
  <c r="G52" i="8" s="1"/>
  <c r="F52" i="8"/>
  <c r="F82" i="8" s="1"/>
  <c r="C50" i="8"/>
  <c r="C52" i="8" s="1"/>
  <c r="C82" i="8" s="1"/>
  <c r="I22" i="8"/>
  <c r="I20" i="8"/>
  <c r="C20" i="8"/>
  <c r="C49" i="5"/>
  <c r="C32" i="5"/>
  <c r="G82" i="8" l="1"/>
  <c r="C77" i="5" s="1"/>
  <c r="C78" i="5" s="1"/>
  <c r="C80" i="5" s="1"/>
  <c r="C81" i="5" s="1"/>
  <c r="C50" i="5"/>
  <c r="I21" i="8"/>
  <c r="I50" i="8" s="1"/>
  <c r="I52" i="8" s="1"/>
  <c r="I82" i="8" l="1"/>
  <c r="I54" i="8"/>
  <c r="I53" i="8" l="1"/>
</calcChain>
</file>

<file path=xl/sharedStrings.xml><?xml version="1.0" encoding="utf-8"?>
<sst xmlns="http://schemas.openxmlformats.org/spreadsheetml/2006/main" count="331" uniqueCount="246">
  <si>
    <t>к приказу Министра финансов</t>
  </si>
  <si>
    <t>Республики Казахстан</t>
  </si>
  <si>
    <t>от 28 июня 2017 года № 404</t>
  </si>
  <si>
    <t>Форма</t>
  </si>
  <si>
    <t xml:space="preserve">Бухгалтерский баланс </t>
  </si>
  <si>
    <t>Наименование</t>
  </si>
  <si>
    <t>тысячах тенге</t>
  </si>
  <si>
    <t xml:space="preserve">Куда представляется: </t>
  </si>
  <si>
    <r>
      <t xml:space="preserve">Индекс: </t>
    </r>
    <r>
      <rPr>
        <sz val="10"/>
        <color theme="1"/>
        <rFont val="Times New Roman"/>
        <family val="1"/>
        <charset val="204"/>
      </rPr>
      <t>№ 1 - Б (баланс)</t>
    </r>
  </si>
  <si>
    <r>
      <t>Представляют</t>
    </r>
    <r>
      <rPr>
        <sz val="10"/>
        <color theme="1"/>
        <rFont val="Times New Roman"/>
        <family val="1"/>
        <charset val="204"/>
      </rPr>
      <t>: организации публичного интереса по результатам финансового года</t>
    </r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</si>
  <si>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</si>
  <si>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</si>
  <si>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</si>
  <si>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</si>
  <si>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</si>
  <si>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</si>
  <si>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</si>
  <si>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</si>
  <si>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</si>
  <si>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</si>
  <si>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Примечание: пояснение по заполнению отчета приведено в приложении к форме, предназначенной для</t>
  </si>
  <si>
    <t xml:space="preserve"> сбора административных данных «Бухгалтерский баланс».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</si>
  <si>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</si>
  <si>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</si>
  <si>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</si>
  <si>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</si>
  <si>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</si>
  <si>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</si>
  <si>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</si>
  <si>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</si>
  <si>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</si>
  <si>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</si>
  <si>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</si>
  <si>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</si>
  <si>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</si>
  <si>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</si>
  <si>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</si>
  <si>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</si>
  <si>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</si>
  <si>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</si>
  <si>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</si>
  <si>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Прочие краткосрочные финансовые активы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</si>
  <si>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</si>
  <si>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</si>
  <si>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</si>
  <si>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</si>
  <si>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</si>
  <si>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</si>
  <si>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</si>
  <si>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</si>
  <si>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</si>
  <si>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</si>
  <si>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</si>
  <si>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</si>
  <si>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</si>
  <si>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</si>
  <si>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</si>
  <si>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</si>
  <si>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</si>
  <si>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</si>
  <si>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</si>
  <si>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</si>
  <si>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</si>
  <si>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</si>
  <si>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</si>
  <si>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</si>
  <si>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</si>
  <si>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</si>
  <si>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</si>
  <si>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</si>
  <si>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Место печати</t>
  </si>
  <si>
    <t>Срок представления:</t>
  </si>
  <si>
    <t xml:space="preserve">Отчет о прибылях и убытках </t>
  </si>
  <si>
    <r>
      <t xml:space="preserve">Индекс: </t>
    </r>
    <r>
      <rPr>
        <sz val="9"/>
        <color theme="1"/>
        <rFont val="Times New Roman"/>
        <family val="1"/>
        <charset val="204"/>
      </rPr>
      <t>№ 2 - ОПУ</t>
    </r>
  </si>
  <si>
    <r>
      <t xml:space="preserve">Представляют: </t>
    </r>
    <r>
      <rPr>
        <sz val="9"/>
        <color theme="1"/>
        <rFont val="Times New Roman"/>
        <family val="1"/>
        <charset val="204"/>
      </rPr>
      <t>организации публичного интереса по результатам финансового года</t>
    </r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</si>
  <si>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</si>
  <si>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</si>
  <si>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</si>
  <si>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</si>
  <si>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</si>
  <si>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</si>
  <si>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</si>
  <si>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</si>
  <si>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</si>
  <si>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</si>
  <si>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</si>
  <si>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</si>
  <si>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</si>
  <si>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</si>
  <si>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</si>
  <si>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</si>
  <si>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</si>
  <si>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</si>
  <si>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</si>
  <si>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</si>
  <si>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</si>
  <si>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</si>
  <si>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</si>
  <si>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</si>
  <si>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</si>
  <si>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</si>
  <si>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</si>
  <si>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</si>
  <si>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</si>
  <si>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</si>
  <si>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</si>
  <si>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</si>
  <si>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</si>
  <si>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 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</si>
  <si>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</si>
  <si>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</si>
  <si>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</si>
  <si>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</si>
  <si>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</si>
  <si>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</si>
  <si>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</si>
  <si>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Куда представляется:</t>
  </si>
  <si>
    <t xml:space="preserve">Срок представления: </t>
  </si>
  <si>
    <t>Наименование показателей</t>
  </si>
  <si>
    <t>Код стро­ки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</si>
  <si>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</si>
  <si>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</si>
  <si>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</si>
  <si>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</si>
  <si>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</si>
  <si>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</si>
  <si>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</si>
  <si>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</si>
  <si>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</si>
  <si>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</si>
  <si>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</si>
  <si>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</si>
  <si>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</si>
  <si>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</si>
  <si>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</si>
  <si>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</si>
  <si>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010 -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</si>
  <si>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</si>
  <si>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</si>
  <si>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</si>
  <si>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</si>
  <si>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</si>
  <si>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уча­стия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</si>
  <si>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</si>
  <si>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</si>
  <si>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</si>
  <si>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</si>
  <si>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</si>
  <si>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</si>
  <si>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</si>
  <si>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</si>
  <si>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</si>
  <si>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</si>
  <si>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</si>
  <si>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</si>
  <si>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</si>
  <si>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</si>
  <si>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</si>
  <si>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040 - стро­ка 060)     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</si>
  <si>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</si>
  <si>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</si>
  <si>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</si>
  <si>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</si>
  <si>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</si>
  <si>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</si>
  <si>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</si>
  <si>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</si>
  <si>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</si>
  <si>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</si>
  <si>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</si>
  <si>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</si>
  <si>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</si>
  <si>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</si>
  <si>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</si>
  <si>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r>
      <rPr>
        <b/>
        <sz val="9"/>
        <color theme="1"/>
        <rFont val="Times New Roman"/>
        <family val="1"/>
        <charset val="204"/>
      </rPr>
      <t>Индекс</t>
    </r>
    <r>
      <rPr>
        <sz val="9"/>
        <color theme="1"/>
        <rFont val="Times New Roman"/>
        <family val="1"/>
        <charset val="204"/>
      </rPr>
      <t xml:space="preserve">: </t>
    </r>
    <r>
      <rPr>
        <sz val="9"/>
        <color theme="1"/>
        <rFont val="Calibri"/>
        <family val="2"/>
        <scheme val="minor"/>
      </rPr>
      <t>№ 3 - ДДС-П</t>
    </r>
  </si>
  <si>
    <t>Капитал материнской организации</t>
  </si>
  <si>
    <t>Устав­ный (ак­ционер­ный) ка­питал</t>
  </si>
  <si>
    <t>Выкуплен­ные соб­ственные долевые ин­струменты</t>
  </si>
  <si>
    <t>Изменение в учетной политике</t>
  </si>
  <si>
    <t>Пересчитанное сальдо (строка 010 +/- строка 011)</t>
  </si>
  <si>
    <t>Общая совокупная прибыль, всего(строка 210 + строка 220):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</si>
  <si>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</si>
  <si>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</si>
  <si>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</si>
  <si>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</si>
  <si>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Доля в прочей совокупной прибыли (убытке) ас­социированных организаций и совместной дея­тельности, учитываемых по методу долевого участия</t>
  </si>
  <si>
    <t>Хеджирование денежных потоков (за минусом налогового эффекта)</t>
  </si>
  <si>
    <t>Курсовая разница по инвестициям в зарубеж­ные организации</t>
  </si>
  <si>
    <t>Хеджирование чистых инвестиций в зарубеж­ные операции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</si>
  <si>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</si>
  <si>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</si>
  <si>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</si>
  <si>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работ­ников акциями</t>
  </si>
  <si>
    <t>налоговая выгода в отношении схемы возна­граждения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</si>
  <si>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</si>
  <si>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</si>
  <si>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объ­единением бизнеса</t>
  </si>
  <si>
    <t>Долевой компонент конвертируемых инстру­ментов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</si>
  <si>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</si>
  <si>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</si>
  <si>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</si>
  <si>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организа­циях, не приводящей к потере контроля</t>
  </si>
  <si>
    <t>Прочие операции</t>
  </si>
  <si>
    <t>Пересчитанное сальдо (строка 400 +/- строка 401)</t>
  </si>
  <si>
    <t>Общая совокупная прибыль, всего (строка 610 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</si>
  <si>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</si>
  <si>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</si>
  <si>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</si>
  <si>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</si>
  <si>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Наименование компонентов</t>
  </si>
  <si>
    <t>Итого капитал</t>
  </si>
  <si>
    <t>Нераспределенная прибыль</t>
  </si>
  <si>
    <t xml:space="preserve">Отчет об изменениях в капитале </t>
  </si>
  <si>
    <r>
      <t>Наименование организации   _</t>
    </r>
    <r>
      <rPr>
        <u/>
        <sz val="9"/>
        <color theme="1"/>
        <rFont val="Times New Roman"/>
        <family val="1"/>
        <charset val="204"/>
      </rPr>
      <t>ТОО "Астанаэнергосбыт"</t>
    </r>
    <r>
      <rPr>
        <sz val="9"/>
        <color theme="1"/>
        <rFont val="Times New Roman"/>
        <family val="1"/>
        <charset val="204"/>
      </rPr>
      <t>__</t>
    </r>
  </si>
  <si>
    <t>Наименование организации             ТОО "Астанаэнергосбыт"</t>
  </si>
  <si>
    <r>
      <t xml:space="preserve">Наименование организации:    </t>
    </r>
    <r>
      <rPr>
        <u/>
        <sz val="9"/>
        <color theme="1"/>
        <rFont val="Times New Roman"/>
        <family val="1"/>
        <charset val="204"/>
      </rPr>
      <t xml:space="preserve">  ТОО "Астанаэнергосбыт"</t>
    </r>
  </si>
  <si>
    <r>
      <t>организации  _____</t>
    </r>
    <r>
      <rPr>
        <u/>
        <sz val="10"/>
        <color theme="1"/>
        <rFont val="Times New Roman"/>
        <family val="1"/>
        <charset val="204"/>
      </rPr>
      <t>ТОО "Астанаэнергосбыт"</t>
    </r>
    <r>
      <rPr>
        <sz val="10"/>
        <color theme="1"/>
        <rFont val="Times New Roman"/>
        <family val="1"/>
        <charset val="204"/>
      </rPr>
      <t>__</t>
    </r>
  </si>
  <si>
    <r>
      <t xml:space="preserve">Периодичность: </t>
    </r>
    <r>
      <rPr>
        <sz val="10"/>
        <color theme="1"/>
        <rFont val="Times New Roman"/>
        <family val="1"/>
        <charset val="204"/>
      </rPr>
      <t>квартальная</t>
    </r>
  </si>
  <si>
    <r>
      <t xml:space="preserve">Периодичность: </t>
    </r>
    <r>
      <rPr>
        <sz val="9"/>
        <color theme="1"/>
        <rFont val="Times New Roman"/>
        <family val="1"/>
        <charset val="204"/>
      </rPr>
      <t>квартальная</t>
    </r>
  </si>
  <si>
    <t>                                                                            (фамилия, имя, отчество (при его наличии)     (подпись)</t>
  </si>
  <si>
    <r>
      <t>Главный бухгалтер                                        ___</t>
    </r>
    <r>
      <rPr>
        <u/>
        <sz val="9"/>
        <color theme="1"/>
        <rFont val="Times New Roman"/>
        <family val="1"/>
        <charset val="204"/>
      </rPr>
      <t xml:space="preserve">Жанабаева Д.Н.         </t>
    </r>
    <r>
      <rPr>
        <sz val="9"/>
        <color theme="1"/>
        <rFont val="Times New Roman"/>
        <family val="1"/>
        <charset val="204"/>
      </rPr>
      <t xml:space="preserve">    /_________________________________________________              </t>
    </r>
  </si>
  <si>
    <t>                                                                           (фамилия, имя, отчество (при его наличии)     (подпись)</t>
  </si>
  <si>
    <t xml:space="preserve">                                                                            (фамилия, имя, отчество (при его наличии)     (подпись)</t>
  </si>
  <si>
    <r>
      <t xml:space="preserve">Главный бухгалтер                                                      </t>
    </r>
    <r>
      <rPr>
        <u/>
        <sz val="9"/>
        <color theme="1"/>
        <rFont val="Times New Roman"/>
        <family val="1"/>
        <charset val="204"/>
      </rPr>
      <t xml:space="preserve"> Жанабаева Д.Н.           </t>
    </r>
    <r>
      <rPr>
        <sz val="9"/>
        <color theme="1"/>
        <rFont val="Times New Roman"/>
        <family val="1"/>
        <charset val="204"/>
      </rPr>
      <t>/ _______________________________________               </t>
    </r>
  </si>
  <si>
    <t>                                                                          (фамилия, имя, отчество (при его наличии)     (подпись)</t>
  </si>
  <si>
    <t>                                                                 (фамилия, имя, отчество (при его наличии)                                 (подпись)</t>
  </si>
  <si>
    <r>
      <t xml:space="preserve">Главный бухгалтер                                         </t>
    </r>
    <r>
      <rPr>
        <u/>
        <sz val="9"/>
        <color theme="1"/>
        <rFont val="Times New Roman"/>
        <family val="1"/>
        <charset val="204"/>
      </rPr>
      <t xml:space="preserve">Жанабаева Д.Н.                                            </t>
    </r>
    <r>
      <rPr>
        <sz val="9"/>
        <color theme="1"/>
        <rFont val="Times New Roman"/>
        <family val="1"/>
        <charset val="204"/>
      </rPr>
      <t>/ ____________________________________               </t>
    </r>
  </si>
  <si>
    <t>                                                               (фамилия, имя, отчество (при его наличии)                                (подпись)</t>
  </si>
  <si>
    <t>                                                                          (фамилия, имя, отчество (при его наличии)                               (подпись)</t>
  </si>
  <si>
    <t>                                                                        (фамилия, имя, отчество (при его наличии)                               (подпись)</t>
  </si>
  <si>
    <r>
      <t xml:space="preserve">Главный бухгалтер                                            </t>
    </r>
    <r>
      <rPr>
        <u/>
        <sz val="9"/>
        <color theme="1"/>
        <rFont val="Times New Roman"/>
        <family val="1"/>
        <charset val="204"/>
      </rPr>
      <t xml:space="preserve"> Жанабаева Д.Н.        /</t>
    </r>
    <r>
      <rPr>
        <sz val="9"/>
        <color theme="1"/>
        <rFont val="Times New Roman"/>
        <family val="1"/>
        <charset val="204"/>
      </rPr>
      <t xml:space="preserve">                                                   _______________________________               </t>
    </r>
  </si>
  <si>
    <t>Сальдо на 01 января предыдущего года</t>
  </si>
  <si>
    <t>Сальдо на 01 января  отчетного года (строка 100 + строка 200 + строка 300+строка 319)</t>
  </si>
  <si>
    <r>
      <t xml:space="preserve">Периодичность: </t>
    </r>
    <r>
      <rPr>
        <sz val="9"/>
        <color theme="1"/>
        <rFont val="Times New Roman"/>
        <family val="1"/>
        <charset val="204"/>
      </rPr>
      <t>годовая</t>
    </r>
  </si>
  <si>
    <t>Периодичность: годовая</t>
  </si>
  <si>
    <t>Сальдо на 30 июня отчетного года (строка 500 + строка 600 + строка 700+строка 719)</t>
  </si>
  <si>
    <t>За отчетный период</t>
  </si>
  <si>
    <t>За предыдущий период</t>
  </si>
  <si>
    <r>
      <t>Генеральный директор                                   Зинкевич А.В.</t>
    </r>
    <r>
      <rPr>
        <u/>
        <sz val="9"/>
        <color theme="1"/>
        <rFont val="Times New Roman"/>
        <family val="1"/>
        <charset val="204"/>
      </rPr>
      <t xml:space="preserve">           </t>
    </r>
    <r>
      <rPr>
        <sz val="9"/>
        <color theme="1"/>
        <rFont val="Times New Roman"/>
        <family val="1"/>
        <charset val="204"/>
      </rPr>
      <t xml:space="preserve">        /________________________________________________                         </t>
    </r>
  </si>
  <si>
    <r>
      <t xml:space="preserve">Генеральный директор                                      </t>
    </r>
    <r>
      <rPr>
        <u/>
        <sz val="9"/>
        <color theme="1"/>
        <rFont val="Times New Roman"/>
        <family val="1"/>
        <charset val="204"/>
      </rPr>
      <t xml:space="preserve"> Зинкевич А.В.          </t>
    </r>
    <r>
      <rPr>
        <sz val="9"/>
        <color theme="1"/>
        <rFont val="Times New Roman"/>
        <family val="1"/>
        <charset val="204"/>
      </rPr>
      <t xml:space="preserve">        /________________________________________________                         </t>
    </r>
  </si>
  <si>
    <r>
      <t xml:space="preserve">Генеральный директор                                       </t>
    </r>
    <r>
      <rPr>
        <u/>
        <sz val="9"/>
        <color theme="1"/>
        <rFont val="Times New Roman"/>
        <family val="1"/>
        <charset val="204"/>
      </rPr>
      <t xml:space="preserve"> Зинкевич А.В.           </t>
    </r>
    <r>
      <rPr>
        <sz val="9"/>
        <color theme="1"/>
        <rFont val="Times New Roman"/>
        <family val="1"/>
        <charset val="204"/>
      </rPr>
      <t xml:space="preserve">        /________________________________________________                         </t>
    </r>
  </si>
  <si>
    <r>
      <t xml:space="preserve">Генеральный директор                                       </t>
    </r>
    <r>
      <rPr>
        <u/>
        <sz val="9"/>
        <color theme="1"/>
        <rFont val="Times New Roman"/>
        <family val="1"/>
        <charset val="204"/>
      </rPr>
      <t xml:space="preserve"> Зинкевич А.В.          </t>
    </r>
    <r>
      <rPr>
        <sz val="9"/>
        <color theme="1"/>
        <rFont val="Times New Roman"/>
        <family val="1"/>
        <charset val="204"/>
      </rPr>
      <t xml:space="preserve">        /________________________________________________                         </t>
    </r>
  </si>
  <si>
    <t>Прибыль (убыток) за 12 месяцев 2019г.</t>
  </si>
  <si>
    <t>за 2 квартал 2020г.</t>
  </si>
  <si>
    <t>за год, заканчивающийся 30 июня 2020 года</t>
  </si>
  <si>
    <t>Прибыль (убыток) за 1 полугодие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</si>
</sst>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4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8" fillId="0" borderId="0" xfId="0" applyFont="1"/>
    <xf numFmtId="0" fontId="4" fillId="0" borderId="2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0" fillId="2" borderId="0" xfId="0" applyNumberFormat="1" applyFill="1"/>
    <xf numFmtId="3" fontId="3" fillId="2" borderId="2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workbookViewId="0">
      <selection activeCell="A54" sqref="A54"/>
    </sheetView>
  </sheetViews>
  <sheetFormatPr defaultRowHeight="15" x14ac:dyDescent="0.25"/>
  <cols>
    <col min="1" max="1" width="70.140625" customWidth="1"/>
    <col min="2" max="2" width="7.140625" customWidth="1"/>
    <col min="3" max="3" width="13.140625" customWidth="1"/>
    <col min="4" max="4" width="10.7109375" customWidth="1"/>
    <col min="5" max="5" width="14.140625" customWidth="1"/>
    <col min="8" max="8" width="15.28515625" customWidth="1"/>
    <col min="9" max="9" width="9.42578125" customWidth="1"/>
  </cols>
  <sheetData>
    <row r="1" spans="1:9" x14ac:dyDescent="0.25">
      <c r="I1" s="5" t="s">
        <v>0</v>
      </c>
    </row>
    <row r="2" spans="1:9" x14ac:dyDescent="0.25">
      <c r="I2" s="5" t="s">
        <v>1</v>
      </c>
    </row>
    <row r="3" spans="1:9" x14ac:dyDescent="0.25">
      <c r="I3" s="5" t="s">
        <v>2</v>
      </c>
    </row>
    <row r="4" spans="1:9" x14ac:dyDescent="0.25">
      <c r="I4" s="5" t="s">
        <v>3</v>
      </c>
    </row>
    <row r="5" spans="1:9" x14ac:dyDescent="0.25">
      <c r="A5" s="8"/>
      <c r="B5" s="58" t="s">
        <v>212</v>
      </c>
      <c r="C5" s="58"/>
      <c r="D5" s="58"/>
    </row>
    <row r="6" spans="1:9" x14ac:dyDescent="0.25">
      <c r="A6" s="8"/>
      <c r="B6" s="58" t="s">
        <v>243</v>
      </c>
      <c r="C6" s="58"/>
      <c r="D6" s="58"/>
      <c r="E6" s="22"/>
    </row>
    <row r="7" spans="1:9" x14ac:dyDescent="0.25">
      <c r="A7" s="7" t="s">
        <v>174</v>
      </c>
    </row>
    <row r="8" spans="1:9" x14ac:dyDescent="0.25">
      <c r="A8" s="3" t="s">
        <v>234</v>
      </c>
    </row>
    <row r="9" spans="1:9" x14ac:dyDescent="0.25">
      <c r="A9" s="3" t="s">
        <v>74</v>
      </c>
    </row>
    <row r="10" spans="1:9" x14ac:dyDescent="0.25">
      <c r="A10" s="8" t="s">
        <v>116</v>
      </c>
    </row>
    <row r="11" spans="1:9" x14ac:dyDescent="0.25">
      <c r="A11" s="8" t="s">
        <v>117</v>
      </c>
    </row>
    <row r="12" spans="1:9" x14ac:dyDescent="0.25">
      <c r="A12" s="7" t="s">
        <v>215</v>
      </c>
    </row>
    <row r="13" spans="1:9" x14ac:dyDescent="0.25">
      <c r="A13" s="1" t="str">
        <f>'ф.1 (2)'!A16</f>
        <v>за год, заканчивающийся 30 июня 2020 года</v>
      </c>
    </row>
    <row r="14" spans="1:9" x14ac:dyDescent="0.25">
      <c r="A14" s="7" t="s">
        <v>6</v>
      </c>
    </row>
    <row r="15" spans="1:9" ht="72.75" customHeight="1" x14ac:dyDescent="0.25">
      <c r="A15" s="59" t="s">
        <v>209</v>
      </c>
      <c r="B15" s="61" t="s">
        <v>11</v>
      </c>
      <c r="C15" s="63" t="s">
        <v>175</v>
      </c>
      <c r="D15" s="64"/>
      <c r="E15" s="65"/>
      <c r="F15" s="61" t="s">
        <v>64</v>
      </c>
      <c r="G15" s="61" t="s">
        <v>211</v>
      </c>
      <c r="H15" s="61" t="s">
        <v>67</v>
      </c>
      <c r="I15" s="61" t="s">
        <v>210</v>
      </c>
    </row>
    <row r="16" spans="1:9" ht="48" x14ac:dyDescent="0.25">
      <c r="A16" s="60"/>
      <c r="B16" s="62"/>
      <c r="C16" s="11" t="s">
        <v>176</v>
      </c>
      <c r="D16" s="11" t="s">
        <v>62</v>
      </c>
      <c r="E16" s="11" t="s">
        <v>177</v>
      </c>
      <c r="F16" s="62"/>
      <c r="G16" s="62"/>
      <c r="H16" s="62"/>
      <c r="I16" s="62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20" t="s">
        <v>231</v>
      </c>
      <c r="B18" s="20">
        <v>10</v>
      </c>
      <c r="C18" s="19">
        <v>401420</v>
      </c>
      <c r="D18" s="19"/>
      <c r="E18" s="19"/>
      <c r="F18" s="19">
        <v>104393</v>
      </c>
      <c r="G18" s="19">
        <v>-2823422</v>
      </c>
      <c r="H18" s="19"/>
      <c r="I18" s="19">
        <v>-2317609</v>
      </c>
    </row>
    <row r="19" spans="1:9" x14ac:dyDescent="0.25">
      <c r="A19" s="20" t="s">
        <v>178</v>
      </c>
      <c r="B19" s="20">
        <v>11</v>
      </c>
      <c r="C19" s="21"/>
      <c r="D19" s="21"/>
      <c r="E19" s="21"/>
      <c r="F19" s="21"/>
      <c r="G19" s="21"/>
      <c r="H19" s="21"/>
      <c r="I19" s="21"/>
    </row>
    <row r="20" spans="1:9" x14ac:dyDescent="0.25">
      <c r="A20" s="20" t="s">
        <v>179</v>
      </c>
      <c r="B20" s="20">
        <v>100</v>
      </c>
      <c r="C20" s="15">
        <f>C18</f>
        <v>401420</v>
      </c>
      <c r="D20" s="15"/>
      <c r="E20" s="15"/>
      <c r="F20" s="15">
        <f>F18</f>
        <v>104393</v>
      </c>
      <c r="G20" s="15">
        <f>G18+G19</f>
        <v>-2823422</v>
      </c>
      <c r="H20" s="15"/>
      <c r="I20" s="15">
        <f>SUM(C20:H20)</f>
        <v>-2317609</v>
      </c>
    </row>
    <row r="21" spans="1:9" x14ac:dyDescent="0.25">
      <c r="A21" s="20" t="s">
        <v>180</v>
      </c>
      <c r="B21" s="20">
        <v>200</v>
      </c>
      <c r="C21" s="17"/>
      <c r="D21" s="15"/>
      <c r="E21" s="15"/>
      <c r="F21" s="15">
        <f>F26</f>
        <v>-13625</v>
      </c>
      <c r="G21" s="15">
        <f>G22+G26</f>
        <v>-1828963</v>
      </c>
      <c r="H21" s="15"/>
      <c r="I21" s="15">
        <f>C21+D21+E21+F21+G21</f>
        <v>-1842588</v>
      </c>
    </row>
    <row r="22" spans="1:9" x14ac:dyDescent="0.25">
      <c r="A22" s="20" t="s">
        <v>242</v>
      </c>
      <c r="B22" s="20">
        <v>210</v>
      </c>
      <c r="C22" s="15"/>
      <c r="D22" s="15"/>
      <c r="E22" s="15"/>
      <c r="F22" s="15"/>
      <c r="G22" s="14">
        <v>-1842588</v>
      </c>
      <c r="H22" s="15"/>
      <c r="I22" s="15">
        <f>G22</f>
        <v>-1842588</v>
      </c>
    </row>
    <row r="23" spans="1:9" x14ac:dyDescent="0.25">
      <c r="A23" s="20" t="s">
        <v>181</v>
      </c>
      <c r="B23" s="20">
        <v>220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9" t="s">
        <v>96</v>
      </c>
      <c r="B24" s="9"/>
      <c r="C24" s="15"/>
      <c r="D24" s="15"/>
      <c r="E24" s="15"/>
      <c r="F24" s="15"/>
      <c r="G24" s="15"/>
      <c r="H24" s="15"/>
      <c r="I24" s="15"/>
    </row>
    <row r="25" spans="1:9" x14ac:dyDescent="0.25">
      <c r="A25" s="9" t="s">
        <v>182</v>
      </c>
      <c r="B25" s="9">
        <v>221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9" t="s">
        <v>183</v>
      </c>
      <c r="B26" s="9">
        <v>222</v>
      </c>
      <c r="C26" s="15"/>
      <c r="D26" s="15"/>
      <c r="E26" s="15"/>
      <c r="F26" s="15">
        <v>-13625</v>
      </c>
      <c r="G26" s="15">
        <v>13625</v>
      </c>
      <c r="H26" s="15"/>
      <c r="I26" s="15"/>
    </row>
    <row r="27" spans="1:9" ht="24.75" x14ac:dyDescent="0.25">
      <c r="A27" s="13" t="s">
        <v>184</v>
      </c>
      <c r="B27" s="9">
        <v>223</v>
      </c>
      <c r="C27" s="15"/>
      <c r="D27" s="15"/>
      <c r="E27" s="15"/>
      <c r="F27" s="15"/>
      <c r="G27" s="15"/>
      <c r="H27" s="15"/>
      <c r="I27" s="15"/>
    </row>
    <row r="28" spans="1:9" ht="24.75" x14ac:dyDescent="0.25">
      <c r="A28" s="13" t="s">
        <v>185</v>
      </c>
      <c r="B28" s="9">
        <v>224</v>
      </c>
      <c r="C28" s="15"/>
      <c r="D28" s="15"/>
      <c r="E28" s="15"/>
      <c r="F28" s="15"/>
      <c r="G28" s="15"/>
      <c r="H28" s="15"/>
      <c r="I28" s="15"/>
    </row>
    <row r="29" spans="1:9" x14ac:dyDescent="0.25">
      <c r="A29" s="9" t="s">
        <v>100</v>
      </c>
      <c r="B29" s="9">
        <v>225</v>
      </c>
      <c r="C29" s="15"/>
      <c r="D29" s="15"/>
      <c r="E29" s="15"/>
      <c r="F29" s="15"/>
      <c r="G29" s="15"/>
      <c r="H29" s="15"/>
      <c r="I29" s="15"/>
    </row>
    <row r="30" spans="1:9" ht="24.75" x14ac:dyDescent="0.25">
      <c r="A30" s="13" t="s">
        <v>101</v>
      </c>
      <c r="B30" s="9">
        <v>226</v>
      </c>
      <c r="C30" s="15"/>
      <c r="D30" s="15"/>
      <c r="E30" s="15"/>
      <c r="F30" s="15"/>
      <c r="G30" s="15"/>
      <c r="H30" s="15"/>
      <c r="I30" s="15"/>
    </row>
    <row r="31" spans="1:9" x14ac:dyDescent="0.25">
      <c r="A31" s="9" t="s">
        <v>186</v>
      </c>
      <c r="B31" s="9">
        <v>227</v>
      </c>
      <c r="C31" s="15"/>
      <c r="D31" s="15"/>
      <c r="E31" s="15"/>
      <c r="F31" s="15"/>
      <c r="G31" s="15"/>
      <c r="H31" s="15"/>
      <c r="I31" s="15"/>
    </row>
    <row r="32" spans="1:9" x14ac:dyDescent="0.25">
      <c r="A32" s="9" t="s">
        <v>187</v>
      </c>
      <c r="B32" s="9">
        <v>228</v>
      </c>
      <c r="C32" s="15"/>
      <c r="D32" s="15"/>
      <c r="E32" s="15"/>
      <c r="F32" s="15"/>
      <c r="G32" s="15"/>
      <c r="H32" s="15"/>
      <c r="I32" s="15"/>
    </row>
    <row r="33" spans="1:9" x14ac:dyDescent="0.25">
      <c r="A33" s="9" t="s">
        <v>188</v>
      </c>
      <c r="B33" s="9">
        <v>229</v>
      </c>
      <c r="C33" s="15"/>
      <c r="D33" s="15"/>
      <c r="E33" s="15"/>
      <c r="F33" s="15"/>
      <c r="G33" s="15"/>
      <c r="H33" s="15"/>
      <c r="I33" s="15"/>
    </row>
    <row r="34" spans="1:9" x14ac:dyDescent="0.25">
      <c r="A34" s="9" t="s">
        <v>189</v>
      </c>
      <c r="B34" s="9">
        <v>300</v>
      </c>
      <c r="C34" s="15"/>
      <c r="D34" s="15"/>
      <c r="E34" s="15"/>
      <c r="F34" s="15"/>
      <c r="G34" s="15"/>
      <c r="H34" s="15"/>
      <c r="I34" s="15"/>
    </row>
    <row r="35" spans="1:9" x14ac:dyDescent="0.25">
      <c r="A35" s="9" t="s">
        <v>96</v>
      </c>
      <c r="B35" s="9"/>
      <c r="C35" s="15"/>
      <c r="D35" s="15"/>
      <c r="E35" s="15"/>
      <c r="F35" s="15"/>
      <c r="G35" s="15"/>
      <c r="H35" s="15"/>
      <c r="I35" s="15"/>
    </row>
    <row r="36" spans="1:9" x14ac:dyDescent="0.25">
      <c r="A36" s="9" t="s">
        <v>190</v>
      </c>
      <c r="B36" s="9">
        <v>310</v>
      </c>
      <c r="C36" s="15"/>
      <c r="D36" s="15"/>
      <c r="E36" s="15"/>
      <c r="F36" s="15"/>
      <c r="G36" s="15"/>
      <c r="H36" s="15"/>
      <c r="I36" s="15"/>
    </row>
    <row r="37" spans="1:9" x14ac:dyDescent="0.25">
      <c r="A37" s="9" t="s">
        <v>96</v>
      </c>
      <c r="B37" s="9"/>
      <c r="C37" s="15"/>
      <c r="D37" s="15"/>
      <c r="E37" s="15"/>
      <c r="F37" s="15"/>
      <c r="G37" s="15"/>
      <c r="H37" s="15"/>
      <c r="I37" s="15"/>
    </row>
    <row r="38" spans="1:9" x14ac:dyDescent="0.25">
      <c r="A38" s="9" t="s">
        <v>191</v>
      </c>
      <c r="B38" s="9"/>
      <c r="C38" s="15"/>
      <c r="D38" s="15"/>
      <c r="E38" s="15"/>
      <c r="F38" s="15"/>
      <c r="G38" s="15"/>
      <c r="H38" s="15"/>
      <c r="I38" s="15"/>
    </row>
    <row r="39" spans="1:9" x14ac:dyDescent="0.25">
      <c r="A39" s="9" t="s">
        <v>192</v>
      </c>
      <c r="B39" s="9"/>
      <c r="C39" s="15"/>
      <c r="D39" s="15"/>
      <c r="E39" s="15"/>
      <c r="F39" s="15"/>
      <c r="G39" s="15"/>
      <c r="H39" s="15"/>
      <c r="I39" s="15"/>
    </row>
    <row r="40" spans="1:9" x14ac:dyDescent="0.25">
      <c r="A40" s="9" t="s">
        <v>193</v>
      </c>
      <c r="B40" s="9"/>
      <c r="C40" s="15"/>
      <c r="D40" s="15"/>
      <c r="E40" s="15"/>
      <c r="F40" s="15"/>
      <c r="G40" s="15"/>
      <c r="H40" s="15"/>
      <c r="I40" s="15"/>
    </row>
    <row r="41" spans="1:9" x14ac:dyDescent="0.25">
      <c r="A41" s="9" t="s">
        <v>194</v>
      </c>
      <c r="B41" s="9">
        <v>311</v>
      </c>
      <c r="C41" s="15"/>
      <c r="D41" s="15"/>
      <c r="E41" s="15"/>
      <c r="F41" s="15"/>
      <c r="G41" s="15"/>
      <c r="H41" s="15"/>
      <c r="I41" s="15"/>
    </row>
    <row r="42" spans="1:9" x14ac:dyDescent="0.25">
      <c r="A42" s="9" t="s">
        <v>195</v>
      </c>
      <c r="B42" s="9">
        <v>312</v>
      </c>
      <c r="C42" s="15"/>
      <c r="D42" s="15"/>
      <c r="E42" s="15"/>
      <c r="F42" s="15"/>
      <c r="G42" s="15"/>
      <c r="H42" s="15"/>
      <c r="I42" s="15"/>
    </row>
    <row r="43" spans="1:9" x14ac:dyDescent="0.25">
      <c r="A43" s="9" t="s">
        <v>196</v>
      </c>
      <c r="B43" s="9">
        <v>313</v>
      </c>
      <c r="C43" s="15"/>
      <c r="D43" s="15"/>
      <c r="E43" s="15"/>
      <c r="F43" s="15"/>
      <c r="G43" s="15"/>
      <c r="H43" s="15"/>
      <c r="I43" s="15"/>
    </row>
    <row r="44" spans="1:9" x14ac:dyDescent="0.25">
      <c r="A44" s="9" t="s">
        <v>197</v>
      </c>
      <c r="B44" s="9">
        <v>314</v>
      </c>
      <c r="C44" s="15"/>
      <c r="D44" s="15"/>
      <c r="E44" s="15"/>
      <c r="F44" s="15"/>
      <c r="G44" s="15"/>
      <c r="H44" s="15"/>
      <c r="I44" s="15"/>
    </row>
    <row r="45" spans="1:9" x14ac:dyDescent="0.25">
      <c r="A45" s="9" t="s">
        <v>198</v>
      </c>
      <c r="B45" s="9">
        <v>315</v>
      </c>
      <c r="C45" s="15"/>
      <c r="D45" s="15"/>
      <c r="E45" s="15"/>
      <c r="F45" s="15"/>
      <c r="G45" s="15"/>
      <c r="H45" s="15"/>
      <c r="I45" s="15"/>
    </row>
    <row r="46" spans="1:9" x14ac:dyDescent="0.25">
      <c r="A46" s="9" t="s">
        <v>199</v>
      </c>
      <c r="B46" s="9">
        <v>316</v>
      </c>
      <c r="C46" s="15"/>
      <c r="D46" s="15"/>
      <c r="E46" s="15"/>
      <c r="F46" s="15"/>
      <c r="G46" s="15"/>
      <c r="H46" s="15"/>
      <c r="I46" s="15"/>
    </row>
    <row r="47" spans="1:9" x14ac:dyDescent="0.25">
      <c r="A47" s="9" t="s">
        <v>200</v>
      </c>
      <c r="B47" s="9">
        <v>317</v>
      </c>
      <c r="C47" s="15"/>
      <c r="D47" s="15"/>
      <c r="E47" s="15"/>
      <c r="F47" s="15"/>
      <c r="G47" s="15"/>
      <c r="H47" s="15"/>
      <c r="I47" s="15"/>
    </row>
    <row r="48" spans="1:9" x14ac:dyDescent="0.25">
      <c r="A48" s="9" t="s">
        <v>201</v>
      </c>
      <c r="B48" s="9">
        <v>318</v>
      </c>
      <c r="C48" s="15"/>
      <c r="D48" s="15"/>
      <c r="E48" s="15"/>
      <c r="F48" s="15"/>
      <c r="G48" s="15"/>
      <c r="H48" s="15"/>
      <c r="I48" s="15"/>
    </row>
    <row r="49" spans="1:9" x14ac:dyDescent="0.25">
      <c r="A49" s="9" t="s">
        <v>202</v>
      </c>
      <c r="B49" s="9">
        <v>319</v>
      </c>
      <c r="C49" s="15"/>
      <c r="D49" s="15"/>
      <c r="E49" s="15"/>
      <c r="F49" s="15"/>
      <c r="G49" s="15">
        <v>53030</v>
      </c>
      <c r="H49" s="15"/>
      <c r="I49" s="15"/>
    </row>
    <row r="50" spans="1:9" x14ac:dyDescent="0.25">
      <c r="A50" s="9" t="s">
        <v>232</v>
      </c>
      <c r="B50" s="9">
        <v>400</v>
      </c>
      <c r="C50" s="14">
        <f>C18</f>
        <v>401420</v>
      </c>
      <c r="D50" s="15"/>
      <c r="E50" s="15"/>
      <c r="F50" s="14">
        <f>F20+F21</f>
        <v>90768</v>
      </c>
      <c r="G50" s="14">
        <f>G49+G26+G20+G22</f>
        <v>-4599355</v>
      </c>
      <c r="H50" s="14"/>
      <c r="I50" s="14">
        <f>I20+I21+I49</f>
        <v>-4160197</v>
      </c>
    </row>
    <row r="51" spans="1:9" x14ac:dyDescent="0.25">
      <c r="A51" s="9" t="s">
        <v>178</v>
      </c>
      <c r="B51" s="9">
        <v>401</v>
      </c>
      <c r="C51" s="15"/>
      <c r="D51" s="15"/>
      <c r="E51" s="15"/>
      <c r="F51" s="15"/>
      <c r="G51" s="15"/>
      <c r="H51" s="15"/>
      <c r="I51" s="15"/>
    </row>
    <row r="52" spans="1:9" x14ac:dyDescent="0.25">
      <c r="A52" s="9" t="s">
        <v>203</v>
      </c>
      <c r="B52" s="9">
        <v>500</v>
      </c>
      <c r="C52" s="15">
        <f>C50</f>
        <v>401420</v>
      </c>
      <c r="D52" s="15"/>
      <c r="E52" s="15"/>
      <c r="F52" s="15">
        <f>F50</f>
        <v>90768</v>
      </c>
      <c r="G52" s="15">
        <f>G50</f>
        <v>-4599355</v>
      </c>
      <c r="H52" s="15"/>
      <c r="I52" s="15">
        <f t="shared" ref="I52" si="0">I50</f>
        <v>-4160197</v>
      </c>
    </row>
    <row r="53" spans="1:9" x14ac:dyDescent="0.25">
      <c r="A53" s="9" t="s">
        <v>204</v>
      </c>
      <c r="B53" s="9">
        <v>600</v>
      </c>
      <c r="C53" s="17"/>
      <c r="D53" s="15"/>
      <c r="E53" s="15"/>
      <c r="F53" s="15">
        <f>F58</f>
        <v>0</v>
      </c>
      <c r="G53" s="15">
        <f>G54+G58</f>
        <v>-259369</v>
      </c>
      <c r="H53" s="15"/>
      <c r="I53" s="15">
        <f>C53+D53+E53+F53+G53</f>
        <v>-259369</v>
      </c>
    </row>
    <row r="54" spans="1:9" x14ac:dyDescent="0.25">
      <c r="A54" s="9" t="s">
        <v>245</v>
      </c>
      <c r="B54" s="9">
        <v>610</v>
      </c>
      <c r="C54" s="15"/>
      <c r="D54" s="15"/>
      <c r="E54" s="15"/>
      <c r="F54" s="15"/>
      <c r="G54" s="14">
        <f>'ф.2 (2)'!C51</f>
        <v>-259369</v>
      </c>
      <c r="H54" s="15"/>
      <c r="I54" s="15">
        <f>G54</f>
        <v>-259369</v>
      </c>
    </row>
    <row r="55" spans="1:9" x14ac:dyDescent="0.25">
      <c r="A55" s="9" t="s">
        <v>205</v>
      </c>
      <c r="B55" s="9">
        <v>620</v>
      </c>
      <c r="C55" s="15"/>
      <c r="D55" s="15"/>
      <c r="E55" s="15"/>
      <c r="F55" s="15"/>
      <c r="G55" s="15"/>
      <c r="H55" s="15"/>
      <c r="I55" s="15"/>
    </row>
    <row r="56" spans="1:9" x14ac:dyDescent="0.25">
      <c r="A56" s="9" t="s">
        <v>96</v>
      </c>
      <c r="B56" s="9"/>
      <c r="C56" s="15"/>
      <c r="D56" s="15"/>
      <c r="E56" s="15"/>
      <c r="F56" s="15"/>
      <c r="G56" s="15"/>
      <c r="H56" s="15"/>
      <c r="I56" s="15"/>
    </row>
    <row r="57" spans="1:9" x14ac:dyDescent="0.25">
      <c r="A57" s="9" t="s">
        <v>182</v>
      </c>
      <c r="B57" s="9">
        <v>621</v>
      </c>
      <c r="C57" s="15"/>
      <c r="D57" s="15"/>
      <c r="E57" s="15"/>
      <c r="F57" s="15"/>
      <c r="G57" s="15"/>
      <c r="H57" s="15"/>
      <c r="I57" s="15"/>
    </row>
    <row r="58" spans="1:9" x14ac:dyDescent="0.25">
      <c r="A58" s="9" t="s">
        <v>183</v>
      </c>
      <c r="B58" s="9">
        <v>622</v>
      </c>
      <c r="C58" s="15"/>
      <c r="D58" s="15"/>
      <c r="E58" s="15"/>
      <c r="F58" s="15"/>
      <c r="G58" s="15"/>
      <c r="H58" s="15"/>
      <c r="I58" s="15"/>
    </row>
    <row r="59" spans="1:9" ht="24.75" x14ac:dyDescent="0.25">
      <c r="A59" s="13" t="s">
        <v>184</v>
      </c>
      <c r="B59" s="9">
        <v>623</v>
      </c>
      <c r="C59" s="15"/>
      <c r="D59" s="15"/>
      <c r="E59" s="15"/>
      <c r="F59" s="15"/>
      <c r="G59" s="15"/>
      <c r="H59" s="15"/>
      <c r="I59" s="15"/>
    </row>
    <row r="60" spans="1:9" ht="24.75" x14ac:dyDescent="0.25">
      <c r="A60" s="13" t="s">
        <v>185</v>
      </c>
      <c r="B60" s="9">
        <v>624</v>
      </c>
      <c r="C60" s="15"/>
      <c r="D60" s="15"/>
      <c r="E60" s="15"/>
      <c r="F60" s="15"/>
      <c r="G60" s="15"/>
      <c r="H60" s="15"/>
      <c r="I60" s="15"/>
    </row>
    <row r="61" spans="1:9" x14ac:dyDescent="0.25">
      <c r="A61" s="9" t="s">
        <v>100</v>
      </c>
      <c r="B61" s="9">
        <v>625</v>
      </c>
      <c r="C61" s="15"/>
      <c r="D61" s="15"/>
      <c r="E61" s="15"/>
      <c r="F61" s="15"/>
      <c r="G61" s="15"/>
      <c r="H61" s="15"/>
      <c r="I61" s="15"/>
    </row>
    <row r="62" spans="1:9" x14ac:dyDescent="0.25">
      <c r="A62" s="13" t="s">
        <v>206</v>
      </c>
      <c r="B62" s="9">
        <v>626</v>
      </c>
      <c r="C62" s="15"/>
      <c r="D62" s="15"/>
      <c r="E62" s="15"/>
      <c r="F62" s="15"/>
      <c r="G62" s="15"/>
      <c r="H62" s="15"/>
      <c r="I62" s="15"/>
    </row>
    <row r="63" spans="1:9" x14ac:dyDescent="0.25">
      <c r="A63" s="9" t="s">
        <v>186</v>
      </c>
      <c r="B63" s="9">
        <v>627</v>
      </c>
      <c r="C63" s="15"/>
      <c r="D63" s="15"/>
      <c r="E63" s="15"/>
      <c r="F63" s="15"/>
      <c r="G63" s="15"/>
      <c r="H63" s="15"/>
      <c r="I63" s="15"/>
    </row>
    <row r="64" spans="1:9" x14ac:dyDescent="0.25">
      <c r="A64" s="9" t="s">
        <v>187</v>
      </c>
      <c r="B64" s="9">
        <v>628</v>
      </c>
      <c r="C64" s="15"/>
      <c r="D64" s="15"/>
      <c r="E64" s="15"/>
      <c r="F64" s="15"/>
      <c r="G64" s="15"/>
      <c r="H64" s="15"/>
      <c r="I64" s="15"/>
    </row>
    <row r="65" spans="1:9" x14ac:dyDescent="0.25">
      <c r="A65" s="9" t="s">
        <v>188</v>
      </c>
      <c r="B65" s="9">
        <v>629</v>
      </c>
      <c r="C65" s="15"/>
      <c r="D65" s="15"/>
      <c r="E65" s="15"/>
      <c r="F65" s="15"/>
      <c r="G65" s="15"/>
      <c r="H65" s="15"/>
      <c r="I65" s="15"/>
    </row>
    <row r="66" spans="1:9" x14ac:dyDescent="0.25">
      <c r="A66" s="9" t="s">
        <v>207</v>
      </c>
      <c r="B66" s="9">
        <v>700</v>
      </c>
      <c r="C66" s="15"/>
      <c r="D66" s="15"/>
      <c r="E66" s="15"/>
      <c r="F66" s="15"/>
      <c r="G66" s="15"/>
      <c r="H66" s="15"/>
      <c r="I66" s="15"/>
    </row>
    <row r="67" spans="1:9" x14ac:dyDescent="0.25">
      <c r="A67" s="9" t="s">
        <v>96</v>
      </c>
      <c r="B67" s="9"/>
      <c r="C67" s="15"/>
      <c r="D67" s="15"/>
      <c r="E67" s="15"/>
      <c r="F67" s="15"/>
      <c r="G67" s="15"/>
      <c r="H67" s="15"/>
      <c r="I67" s="15"/>
    </row>
    <row r="68" spans="1:9" x14ac:dyDescent="0.25">
      <c r="A68" s="9" t="s">
        <v>208</v>
      </c>
      <c r="B68" s="9">
        <v>710</v>
      </c>
      <c r="C68" s="15"/>
      <c r="D68" s="15"/>
      <c r="E68" s="15"/>
      <c r="F68" s="15"/>
      <c r="G68" s="15"/>
      <c r="H68" s="15"/>
      <c r="I68" s="15"/>
    </row>
    <row r="69" spans="1:9" x14ac:dyDescent="0.25">
      <c r="A69" s="9" t="s">
        <v>96</v>
      </c>
      <c r="B69" s="9"/>
      <c r="C69" s="15"/>
      <c r="D69" s="15"/>
      <c r="E69" s="15"/>
      <c r="F69" s="15"/>
      <c r="G69" s="15"/>
      <c r="H69" s="15"/>
      <c r="I69" s="15"/>
    </row>
    <row r="70" spans="1:9" x14ac:dyDescent="0.25">
      <c r="A70" s="9" t="s">
        <v>191</v>
      </c>
      <c r="B70" s="9"/>
      <c r="C70" s="15"/>
      <c r="D70" s="15"/>
      <c r="E70" s="15"/>
      <c r="F70" s="15"/>
      <c r="G70" s="15"/>
      <c r="H70" s="15"/>
      <c r="I70" s="15"/>
    </row>
    <row r="71" spans="1:9" x14ac:dyDescent="0.25">
      <c r="A71" s="9" t="s">
        <v>192</v>
      </c>
      <c r="B71" s="9"/>
      <c r="C71" s="15"/>
      <c r="D71" s="15"/>
      <c r="E71" s="15"/>
      <c r="F71" s="15"/>
      <c r="G71" s="15"/>
      <c r="H71" s="15"/>
      <c r="I71" s="15"/>
    </row>
    <row r="72" spans="1:9" x14ac:dyDescent="0.25">
      <c r="A72" s="9" t="s">
        <v>193</v>
      </c>
      <c r="B72" s="9"/>
      <c r="C72" s="15"/>
      <c r="D72" s="15"/>
      <c r="E72" s="15"/>
      <c r="F72" s="15"/>
      <c r="G72" s="15"/>
      <c r="H72" s="15"/>
      <c r="I72" s="15"/>
    </row>
    <row r="73" spans="1:9" x14ac:dyDescent="0.25">
      <c r="A73" s="9" t="s">
        <v>194</v>
      </c>
      <c r="B73" s="9">
        <v>711</v>
      </c>
      <c r="C73" s="15"/>
      <c r="D73" s="15"/>
      <c r="E73" s="15"/>
      <c r="F73" s="15"/>
      <c r="G73" s="15"/>
      <c r="H73" s="15"/>
      <c r="I73" s="15"/>
    </row>
    <row r="74" spans="1:9" x14ac:dyDescent="0.25">
      <c r="A74" s="9" t="s">
        <v>195</v>
      </c>
      <c r="B74" s="9">
        <v>712</v>
      </c>
      <c r="C74" s="15"/>
      <c r="D74" s="15"/>
      <c r="E74" s="15"/>
      <c r="F74" s="15"/>
      <c r="G74" s="15"/>
      <c r="H74" s="15"/>
      <c r="I74" s="15"/>
    </row>
    <row r="75" spans="1:9" x14ac:dyDescent="0.25">
      <c r="A75" s="9" t="s">
        <v>196</v>
      </c>
      <c r="B75" s="9">
        <v>713</v>
      </c>
      <c r="C75" s="15"/>
      <c r="D75" s="15"/>
      <c r="E75" s="15"/>
      <c r="F75" s="15"/>
      <c r="G75" s="15"/>
      <c r="H75" s="15"/>
      <c r="I75" s="15"/>
    </row>
    <row r="76" spans="1:9" x14ac:dyDescent="0.25">
      <c r="A76" s="9" t="s">
        <v>197</v>
      </c>
      <c r="B76" s="9">
        <v>714</v>
      </c>
      <c r="C76" s="15"/>
      <c r="D76" s="15"/>
      <c r="E76" s="15"/>
      <c r="F76" s="15"/>
      <c r="G76" s="15"/>
      <c r="H76" s="15"/>
      <c r="I76" s="15"/>
    </row>
    <row r="77" spans="1:9" x14ac:dyDescent="0.25">
      <c r="A77" s="9" t="s">
        <v>198</v>
      </c>
      <c r="B77" s="9">
        <v>715</v>
      </c>
      <c r="C77" s="15"/>
      <c r="D77" s="15"/>
      <c r="E77" s="15"/>
      <c r="F77" s="15"/>
      <c r="G77" s="15"/>
      <c r="H77" s="15"/>
      <c r="I77" s="15"/>
    </row>
    <row r="78" spans="1:9" x14ac:dyDescent="0.25">
      <c r="A78" s="9" t="s">
        <v>199</v>
      </c>
      <c r="B78" s="9">
        <v>716</v>
      </c>
      <c r="C78" s="15"/>
      <c r="D78" s="15"/>
      <c r="E78" s="15"/>
      <c r="F78" s="15"/>
      <c r="G78" s="15"/>
      <c r="H78" s="15"/>
      <c r="I78" s="15"/>
    </row>
    <row r="79" spans="1:9" x14ac:dyDescent="0.25">
      <c r="A79" s="9" t="s">
        <v>200</v>
      </c>
      <c r="B79" s="9">
        <v>717</v>
      </c>
      <c r="C79" s="15"/>
      <c r="D79" s="15"/>
      <c r="E79" s="15"/>
      <c r="F79" s="15"/>
      <c r="G79" s="15"/>
      <c r="H79" s="15"/>
      <c r="I79" s="15"/>
    </row>
    <row r="80" spans="1:9" x14ac:dyDescent="0.25">
      <c r="A80" s="9" t="s">
        <v>201</v>
      </c>
      <c r="B80" s="9">
        <v>718</v>
      </c>
      <c r="C80" s="15"/>
      <c r="D80" s="15"/>
      <c r="E80" s="15"/>
      <c r="F80" s="15"/>
      <c r="G80" s="15"/>
      <c r="H80" s="15"/>
      <c r="I80" s="15"/>
    </row>
    <row r="81" spans="1:9" x14ac:dyDescent="0.25">
      <c r="A81" s="9" t="s">
        <v>202</v>
      </c>
      <c r="B81" s="9">
        <v>719</v>
      </c>
      <c r="C81" s="15"/>
      <c r="D81" s="15"/>
      <c r="E81" s="15"/>
      <c r="F81" s="15"/>
      <c r="G81" s="15"/>
      <c r="H81" s="15"/>
      <c r="I81" s="15"/>
    </row>
    <row r="82" spans="1:9" x14ac:dyDescent="0.25">
      <c r="A82" s="9" t="s">
        <v>235</v>
      </c>
      <c r="B82" s="9">
        <v>800</v>
      </c>
      <c r="C82" s="14">
        <f>C52+C53</f>
        <v>401420</v>
      </c>
      <c r="D82" s="14"/>
      <c r="E82" s="14"/>
      <c r="F82" s="14">
        <f>F52+F53</f>
        <v>90768</v>
      </c>
      <c r="G82" s="14">
        <f>G52+G53+G81</f>
        <v>-4858724</v>
      </c>
      <c r="H82" s="14"/>
      <c r="I82" s="14">
        <f>C82+F82+G82</f>
        <v>-4366536</v>
      </c>
    </row>
    <row r="83" spans="1:9" ht="27.75" customHeight="1" x14ac:dyDescent="0.25">
      <c r="A83" s="66" t="s">
        <v>241</v>
      </c>
      <c r="B83" s="66"/>
      <c r="C83" s="66"/>
      <c r="D83" s="66"/>
      <c r="E83" s="66"/>
    </row>
    <row r="84" spans="1:9" x14ac:dyDescent="0.25">
      <c r="A84" s="66" t="s">
        <v>228</v>
      </c>
      <c r="B84" s="66"/>
      <c r="C84" s="66"/>
      <c r="D84" s="66"/>
    </row>
    <row r="85" spans="1:9" ht="26.25" customHeight="1" x14ac:dyDescent="0.25">
      <c r="A85" s="66" t="s">
        <v>230</v>
      </c>
      <c r="B85" s="66"/>
      <c r="C85" s="66"/>
      <c r="D85" s="66"/>
      <c r="G85" s="18"/>
    </row>
    <row r="86" spans="1:9" x14ac:dyDescent="0.25">
      <c r="A86" s="66" t="s">
        <v>229</v>
      </c>
      <c r="B86" s="66"/>
      <c r="C86" s="66"/>
      <c r="D86" s="66"/>
    </row>
    <row r="87" spans="1:9" x14ac:dyDescent="0.25">
      <c r="A87" s="2" t="s">
        <v>70</v>
      </c>
      <c r="B87" s="2"/>
      <c r="C87" s="2"/>
      <c r="D87" s="2"/>
    </row>
  </sheetData>
  <mergeCells count="13">
    <mergeCell ref="A86:D86"/>
    <mergeCell ref="G15:G16"/>
    <mergeCell ref="H15:H16"/>
    <mergeCell ref="I15:I16"/>
    <mergeCell ref="A83:E83"/>
    <mergeCell ref="A84:D84"/>
    <mergeCell ref="A85:D85"/>
    <mergeCell ref="F15:F16"/>
    <mergeCell ref="B5:D5"/>
    <mergeCell ref="B6:D6"/>
    <mergeCell ref="A15:A16"/>
    <mergeCell ref="B15:B16"/>
    <mergeCell ref="C15:E1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88"/>
  <sheetViews>
    <sheetView workbookViewId="0">
      <selection activeCell="C90" sqref="C90:C93"/>
    </sheetView>
  </sheetViews>
  <sheetFormatPr defaultRowHeight="15" x14ac:dyDescent="0.25"/>
  <cols>
    <col min="1" max="1" width="69.42578125" customWidth="1"/>
    <col min="2" max="2" width="10.5703125" customWidth="1"/>
    <col min="3" max="3" width="13.7109375" style="51" customWidth="1"/>
    <col min="4" max="4" width="13.5703125" style="51" customWidth="1"/>
    <col min="5" max="5" width="11.5703125" customWidth="1"/>
  </cols>
  <sheetData>
    <row r="5" spans="1:4" x14ac:dyDescent="0.25">
      <c r="A5" s="58" t="s">
        <v>173</v>
      </c>
      <c r="B5" s="58"/>
      <c r="C5" s="58"/>
      <c r="D5" s="58"/>
    </row>
    <row r="6" spans="1:4" x14ac:dyDescent="0.25">
      <c r="A6" s="58" t="s">
        <v>243</v>
      </c>
      <c r="B6" s="58"/>
      <c r="C6" s="58"/>
      <c r="D6" s="58"/>
    </row>
    <row r="7" spans="1:4" ht="9" customHeight="1" x14ac:dyDescent="0.25"/>
    <row r="8" spans="1:4" x14ac:dyDescent="0.25">
      <c r="A8" s="7" t="s">
        <v>174</v>
      </c>
    </row>
    <row r="9" spans="1:4" x14ac:dyDescent="0.25">
      <c r="A9" s="3" t="s">
        <v>218</v>
      </c>
    </row>
    <row r="10" spans="1:4" x14ac:dyDescent="0.25">
      <c r="A10" s="3" t="s">
        <v>74</v>
      </c>
    </row>
    <row r="11" spans="1:4" x14ac:dyDescent="0.25">
      <c r="A11" s="8" t="s">
        <v>116</v>
      </c>
    </row>
    <row r="12" spans="1:4" x14ac:dyDescent="0.25">
      <c r="A12" s="8" t="s">
        <v>117</v>
      </c>
    </row>
    <row r="13" spans="1:4" x14ac:dyDescent="0.25">
      <c r="A13" s="7" t="s">
        <v>214</v>
      </c>
    </row>
    <row r="14" spans="1:4" x14ac:dyDescent="0.25">
      <c r="A14" s="1" t="str">
        <f>'ф.1 (2)'!A16</f>
        <v>за год, заканчивающийся 30 июня 2020 года</v>
      </c>
    </row>
    <row r="15" spans="1:4" x14ac:dyDescent="0.25">
      <c r="A15" s="7" t="s">
        <v>6</v>
      </c>
    </row>
    <row r="16" spans="1:4" s="25" customFormat="1" ht="24.75" x14ac:dyDescent="0.25">
      <c r="A16" s="23" t="s">
        <v>118</v>
      </c>
      <c r="B16" s="26" t="s">
        <v>119</v>
      </c>
      <c r="C16" s="54" t="s">
        <v>236</v>
      </c>
      <c r="D16" s="54" t="s">
        <v>237</v>
      </c>
    </row>
    <row r="17" spans="1:7" ht="15" customHeight="1" x14ac:dyDescent="0.25">
      <c r="A17" s="9" t="s">
        <v>120</v>
      </c>
      <c r="B17" s="9"/>
      <c r="C17" s="52"/>
      <c r="D17" s="52"/>
    </row>
    <row r="18" spans="1:7" x14ac:dyDescent="0.25">
      <c r="A18" s="9" t="s">
        <v>121</v>
      </c>
      <c r="B18" s="10">
        <v>10</v>
      </c>
      <c r="C18" s="19">
        <f>C20+C25</f>
        <v>27461034</v>
      </c>
      <c r="D18" s="19">
        <v>28261061</v>
      </c>
      <c r="E18" s="18"/>
    </row>
    <row r="19" spans="1:7" x14ac:dyDescent="0.25">
      <c r="A19" s="9" t="s">
        <v>96</v>
      </c>
      <c r="B19" s="10"/>
      <c r="C19" s="21"/>
      <c r="D19" s="21"/>
    </row>
    <row r="20" spans="1:7" x14ac:dyDescent="0.25">
      <c r="A20" s="9" t="s">
        <v>122</v>
      </c>
      <c r="B20" s="10">
        <v>11</v>
      </c>
      <c r="C20" s="21">
        <f>31271081-6230135+2271948-12938</f>
        <v>27299956</v>
      </c>
      <c r="D20" s="21">
        <v>28210183</v>
      </c>
    </row>
    <row r="21" spans="1:7" x14ac:dyDescent="0.25">
      <c r="A21" s="9" t="s">
        <v>123</v>
      </c>
      <c r="B21" s="10">
        <v>12</v>
      </c>
      <c r="C21" s="21"/>
      <c r="D21" s="21"/>
    </row>
    <row r="22" spans="1:7" x14ac:dyDescent="0.25">
      <c r="A22" s="9" t="s">
        <v>124</v>
      </c>
      <c r="B22" s="10">
        <v>13</v>
      </c>
      <c r="C22" s="21"/>
      <c r="D22" s="21"/>
    </row>
    <row r="23" spans="1:7" x14ac:dyDescent="0.25">
      <c r="A23" s="9" t="s">
        <v>125</v>
      </c>
      <c r="B23" s="10">
        <v>14</v>
      </c>
      <c r="C23" s="21"/>
      <c r="D23" s="21"/>
    </row>
    <row r="24" spans="1:7" x14ac:dyDescent="0.25">
      <c r="A24" s="9" t="s">
        <v>126</v>
      </c>
      <c r="B24" s="10">
        <v>15</v>
      </c>
      <c r="C24" s="21"/>
      <c r="D24" s="21"/>
    </row>
    <row r="25" spans="1:7" x14ac:dyDescent="0.25">
      <c r="A25" s="9" t="s">
        <v>127</v>
      </c>
      <c r="B25" s="10">
        <v>16</v>
      </c>
      <c r="C25" s="21">
        <f>34583+169047-42552</f>
        <v>161078</v>
      </c>
      <c r="D25" s="21">
        <v>50878</v>
      </c>
    </row>
    <row r="26" spans="1:7" x14ac:dyDescent="0.25">
      <c r="A26" s="9" t="s">
        <v>128</v>
      </c>
      <c r="B26" s="10">
        <v>20</v>
      </c>
      <c r="C26" s="19">
        <f>SUM(C27:C34)</f>
        <v>26650176</v>
      </c>
      <c r="D26" s="19">
        <v>27657637</v>
      </c>
      <c r="E26" s="18"/>
      <c r="F26" s="18"/>
      <c r="G26" s="18"/>
    </row>
    <row r="27" spans="1:7" x14ac:dyDescent="0.25">
      <c r="A27" s="9" t="s">
        <v>96</v>
      </c>
      <c r="B27" s="10"/>
      <c r="C27" s="21"/>
      <c r="D27" s="21"/>
    </row>
    <row r="28" spans="1:7" x14ac:dyDescent="0.25">
      <c r="A28" s="9" t="s">
        <v>129</v>
      </c>
      <c r="B28" s="10">
        <v>21</v>
      </c>
      <c r="C28" s="21">
        <f>25856711-948+22547-227</f>
        <v>25878083</v>
      </c>
      <c r="D28" s="21">
        <v>26633933</v>
      </c>
    </row>
    <row r="29" spans="1:7" x14ac:dyDescent="0.25">
      <c r="A29" s="9" t="s">
        <v>130</v>
      </c>
      <c r="B29" s="10">
        <v>22</v>
      </c>
      <c r="C29" s="21"/>
      <c r="D29" s="21">
        <v>26710</v>
      </c>
    </row>
    <row r="30" spans="1:7" x14ac:dyDescent="0.25">
      <c r="A30" s="9" t="s">
        <v>131</v>
      </c>
      <c r="B30" s="10">
        <v>23</v>
      </c>
      <c r="C30" s="21">
        <f>331099-517</f>
        <v>330582</v>
      </c>
      <c r="D30" s="21">
        <v>395147</v>
      </c>
    </row>
    <row r="31" spans="1:7" x14ac:dyDescent="0.25">
      <c r="A31" s="9" t="s">
        <v>132</v>
      </c>
      <c r="B31" s="10">
        <v>24</v>
      </c>
      <c r="C31" s="21">
        <v>95181</v>
      </c>
      <c r="D31" s="21">
        <v>190149</v>
      </c>
    </row>
    <row r="32" spans="1:7" x14ac:dyDescent="0.25">
      <c r="A32" s="9" t="s">
        <v>133</v>
      </c>
      <c r="B32" s="10">
        <v>25</v>
      </c>
      <c r="C32" s="21"/>
      <c r="D32" s="21"/>
    </row>
    <row r="33" spans="1:7" x14ac:dyDescent="0.25">
      <c r="A33" s="9" t="s">
        <v>134</v>
      </c>
      <c r="B33" s="10">
        <v>26</v>
      </c>
      <c r="C33" s="21">
        <f>104706+69427-87</f>
        <v>174046</v>
      </c>
      <c r="D33" s="21">
        <v>259271</v>
      </c>
    </row>
    <row r="34" spans="1:7" x14ac:dyDescent="0.25">
      <c r="A34" s="9" t="s">
        <v>135</v>
      </c>
      <c r="B34" s="10">
        <v>27</v>
      </c>
      <c r="C34" s="21">
        <v>172284</v>
      </c>
      <c r="D34" s="21">
        <v>152427</v>
      </c>
    </row>
    <row r="35" spans="1:7" x14ac:dyDescent="0.25">
      <c r="A35" s="9" t="s">
        <v>136</v>
      </c>
      <c r="B35" s="10">
        <v>30</v>
      </c>
      <c r="C35" s="19">
        <f>C18-C26</f>
        <v>810858</v>
      </c>
      <c r="D35" s="19">
        <v>603424</v>
      </c>
      <c r="E35" s="18"/>
      <c r="G35" s="18"/>
    </row>
    <row r="36" spans="1:7" ht="15" customHeight="1" x14ac:dyDescent="0.25">
      <c r="A36" s="9" t="s">
        <v>137</v>
      </c>
      <c r="B36" s="10"/>
      <c r="C36" s="21"/>
      <c r="D36" s="21"/>
    </row>
    <row r="37" spans="1:7" x14ac:dyDescent="0.25">
      <c r="A37" s="9" t="s">
        <v>138</v>
      </c>
      <c r="B37" s="10">
        <v>40</v>
      </c>
      <c r="C37" s="19">
        <v>0</v>
      </c>
      <c r="D37" s="19">
        <v>0</v>
      </c>
    </row>
    <row r="38" spans="1:7" x14ac:dyDescent="0.25">
      <c r="A38" s="9" t="s">
        <v>96</v>
      </c>
      <c r="B38" s="10"/>
      <c r="C38" s="21"/>
      <c r="D38" s="21"/>
    </row>
    <row r="39" spans="1:7" x14ac:dyDescent="0.25">
      <c r="A39" s="9" t="s">
        <v>139</v>
      </c>
      <c r="B39" s="10">
        <v>41</v>
      </c>
      <c r="C39" s="21"/>
      <c r="D39" s="21"/>
    </row>
    <row r="40" spans="1:7" x14ac:dyDescent="0.25">
      <c r="A40" s="9" t="s">
        <v>140</v>
      </c>
      <c r="B40" s="10">
        <v>42</v>
      </c>
      <c r="C40" s="21"/>
      <c r="D40" s="21"/>
    </row>
    <row r="41" spans="1:7" x14ac:dyDescent="0.25">
      <c r="A41" s="9" t="s">
        <v>141</v>
      </c>
      <c r="B41" s="10">
        <v>43</v>
      </c>
      <c r="C41" s="21"/>
      <c r="D41" s="21"/>
    </row>
    <row r="42" spans="1:7" ht="23.25" customHeight="1" x14ac:dyDescent="0.25">
      <c r="A42" s="13" t="s">
        <v>142</v>
      </c>
      <c r="B42" s="10">
        <v>44</v>
      </c>
      <c r="C42" s="21"/>
      <c r="D42" s="21"/>
    </row>
    <row r="43" spans="1:7" x14ac:dyDescent="0.25">
      <c r="A43" s="9" t="s">
        <v>143</v>
      </c>
      <c r="B43" s="10">
        <v>45</v>
      </c>
      <c r="C43" s="21"/>
      <c r="D43" s="21"/>
    </row>
    <row r="44" spans="1:7" x14ac:dyDescent="0.25">
      <c r="A44" s="9" t="s">
        <v>144</v>
      </c>
      <c r="B44" s="10">
        <v>46</v>
      </c>
      <c r="C44" s="21"/>
      <c r="D44" s="21"/>
    </row>
    <row r="45" spans="1:7" x14ac:dyDescent="0.25">
      <c r="A45" s="9" t="s">
        <v>145</v>
      </c>
      <c r="B45" s="10">
        <v>47</v>
      </c>
      <c r="C45" s="21"/>
      <c r="D45" s="21"/>
    </row>
    <row r="46" spans="1:7" x14ac:dyDescent="0.25">
      <c r="A46" s="9" t="s">
        <v>146</v>
      </c>
      <c r="B46" s="10">
        <v>48</v>
      </c>
      <c r="C46" s="21"/>
      <c r="D46" s="21"/>
    </row>
    <row r="47" spans="1:7" x14ac:dyDescent="0.25">
      <c r="A47" s="9" t="s">
        <v>147</v>
      </c>
      <c r="B47" s="10">
        <v>49</v>
      </c>
      <c r="C47" s="21"/>
      <c r="D47" s="21"/>
    </row>
    <row r="48" spans="1:7" x14ac:dyDescent="0.25">
      <c r="A48" s="9" t="s">
        <v>126</v>
      </c>
      <c r="B48" s="10">
        <v>50</v>
      </c>
      <c r="C48" s="21"/>
      <c r="D48" s="21"/>
    </row>
    <row r="49" spans="1:5" x14ac:dyDescent="0.25">
      <c r="A49" s="9" t="s">
        <v>127</v>
      </c>
      <c r="B49" s="10">
        <v>51</v>
      </c>
      <c r="C49" s="21"/>
      <c r="D49" s="21"/>
    </row>
    <row r="50" spans="1:5" x14ac:dyDescent="0.25">
      <c r="A50" s="9" t="s">
        <v>148</v>
      </c>
      <c r="B50" s="10">
        <v>60</v>
      </c>
      <c r="C50" s="19">
        <v>0</v>
      </c>
      <c r="D50" s="19">
        <v>3010</v>
      </c>
      <c r="E50" s="18"/>
    </row>
    <row r="51" spans="1:5" x14ac:dyDescent="0.25">
      <c r="A51" s="9" t="s">
        <v>96</v>
      </c>
      <c r="B51" s="10"/>
      <c r="C51" s="21"/>
      <c r="D51" s="21"/>
    </row>
    <row r="52" spans="1:5" x14ac:dyDescent="0.25">
      <c r="A52" s="9" t="s">
        <v>149</v>
      </c>
      <c r="B52" s="10">
        <v>61</v>
      </c>
      <c r="C52" s="21"/>
      <c r="D52" s="21">
        <v>3010</v>
      </c>
    </row>
    <row r="53" spans="1:5" x14ac:dyDescent="0.25">
      <c r="A53" s="9" t="s">
        <v>150</v>
      </c>
      <c r="B53" s="10">
        <v>62</v>
      </c>
      <c r="C53" s="21"/>
      <c r="D53" s="21"/>
    </row>
    <row r="54" spans="1:5" x14ac:dyDescent="0.25">
      <c r="A54" s="9" t="s">
        <v>151</v>
      </c>
      <c r="B54" s="10">
        <v>63</v>
      </c>
      <c r="C54" s="21"/>
      <c r="D54" s="21"/>
    </row>
    <row r="55" spans="1:5" ht="24.75" x14ac:dyDescent="0.25">
      <c r="A55" s="13" t="s">
        <v>152</v>
      </c>
      <c r="B55" s="10">
        <v>64</v>
      </c>
      <c r="C55" s="21"/>
      <c r="D55" s="21"/>
    </row>
    <row r="56" spans="1:5" x14ac:dyDescent="0.25">
      <c r="A56" s="9" t="s">
        <v>153</v>
      </c>
      <c r="B56" s="10">
        <v>65</v>
      </c>
      <c r="C56" s="21"/>
      <c r="D56" s="21"/>
    </row>
    <row r="57" spans="1:5" x14ac:dyDescent="0.25">
      <c r="A57" s="9" t="s">
        <v>154</v>
      </c>
      <c r="B57" s="10">
        <v>66</v>
      </c>
      <c r="C57" s="21"/>
      <c r="D57" s="21"/>
    </row>
    <row r="58" spans="1:5" x14ac:dyDescent="0.25">
      <c r="A58" s="9" t="s">
        <v>155</v>
      </c>
      <c r="B58" s="10">
        <v>67</v>
      </c>
      <c r="C58" s="21"/>
      <c r="D58" s="21"/>
    </row>
    <row r="59" spans="1:5" x14ac:dyDescent="0.25">
      <c r="A59" s="9" t="s">
        <v>156</v>
      </c>
      <c r="B59" s="10">
        <v>68</v>
      </c>
      <c r="C59" s="21"/>
      <c r="D59" s="21"/>
    </row>
    <row r="60" spans="1:5" x14ac:dyDescent="0.25">
      <c r="A60" s="9" t="s">
        <v>146</v>
      </c>
      <c r="B60" s="10">
        <v>69</v>
      </c>
      <c r="C60" s="21"/>
      <c r="D60" s="21"/>
    </row>
    <row r="61" spans="1:5" x14ac:dyDescent="0.25">
      <c r="A61" s="9" t="s">
        <v>157</v>
      </c>
      <c r="B61" s="10">
        <v>70</v>
      </c>
      <c r="C61" s="21"/>
      <c r="D61" s="21"/>
    </row>
    <row r="62" spans="1:5" x14ac:dyDescent="0.25">
      <c r="A62" s="9" t="s">
        <v>135</v>
      </c>
      <c r="B62" s="10">
        <v>71</v>
      </c>
      <c r="C62" s="21"/>
      <c r="D62" s="21"/>
    </row>
    <row r="63" spans="1:5" x14ac:dyDescent="0.25">
      <c r="A63" s="9" t="s">
        <v>158</v>
      </c>
      <c r="B63" s="10">
        <v>80</v>
      </c>
      <c r="C63" s="19">
        <v>0</v>
      </c>
      <c r="D63" s="19">
        <v>-3010</v>
      </c>
      <c r="E63" s="18"/>
    </row>
    <row r="64" spans="1:5" ht="15" customHeight="1" x14ac:dyDescent="0.25">
      <c r="A64" s="9" t="s">
        <v>159</v>
      </c>
      <c r="B64" s="10"/>
      <c r="C64" s="21"/>
      <c r="D64" s="21"/>
    </row>
    <row r="65" spans="1:5" x14ac:dyDescent="0.25">
      <c r="A65" s="9" t="s">
        <v>160</v>
      </c>
      <c r="B65" s="10">
        <v>90</v>
      </c>
      <c r="C65" s="19">
        <f>SUM(C66:C70)</f>
        <v>905000</v>
      </c>
      <c r="D65" s="19">
        <v>6513600</v>
      </c>
      <c r="E65" s="18"/>
    </row>
    <row r="66" spans="1:5" x14ac:dyDescent="0.25">
      <c r="A66" s="9" t="s">
        <v>96</v>
      </c>
      <c r="B66" s="10"/>
      <c r="C66" s="21"/>
      <c r="D66" s="21"/>
    </row>
    <row r="67" spans="1:5" x14ac:dyDescent="0.25">
      <c r="A67" s="9" t="s">
        <v>161</v>
      </c>
      <c r="B67" s="10">
        <v>91</v>
      </c>
      <c r="C67" s="21"/>
      <c r="D67" s="21"/>
    </row>
    <row r="68" spans="1:5" x14ac:dyDescent="0.25">
      <c r="A68" s="9" t="s">
        <v>162</v>
      </c>
      <c r="B68" s="10">
        <v>92</v>
      </c>
      <c r="C68" s="21">
        <v>865000</v>
      </c>
      <c r="D68" s="21">
        <v>4513600</v>
      </c>
      <c r="E68" s="18"/>
    </row>
    <row r="69" spans="1:5" x14ac:dyDescent="0.25">
      <c r="A69" s="9" t="s">
        <v>126</v>
      </c>
      <c r="B69" s="10">
        <v>93</v>
      </c>
      <c r="C69" s="21"/>
      <c r="D69" s="21"/>
    </row>
    <row r="70" spans="1:5" x14ac:dyDescent="0.25">
      <c r="A70" s="9" t="s">
        <v>127</v>
      </c>
      <c r="B70" s="10">
        <v>94</v>
      </c>
      <c r="C70" s="21">
        <v>40000</v>
      </c>
      <c r="D70" s="21">
        <v>2000000</v>
      </c>
    </row>
    <row r="71" spans="1:5" x14ac:dyDescent="0.25">
      <c r="A71" s="9" t="s">
        <v>163</v>
      </c>
      <c r="B71" s="10">
        <v>100</v>
      </c>
      <c r="C71" s="19">
        <f>SUM(C72:C77)</f>
        <v>1650000</v>
      </c>
      <c r="D71" s="19">
        <v>7225800</v>
      </c>
    </row>
    <row r="72" spans="1:5" x14ac:dyDescent="0.25">
      <c r="A72" s="9" t="s">
        <v>96</v>
      </c>
      <c r="B72" s="10"/>
      <c r="C72" s="21"/>
      <c r="D72" s="21"/>
    </row>
    <row r="73" spans="1:5" x14ac:dyDescent="0.25">
      <c r="A73" s="9" t="s">
        <v>164</v>
      </c>
      <c r="B73" s="10">
        <v>101</v>
      </c>
      <c r="C73" s="21"/>
      <c r="D73" s="21">
        <v>7225800</v>
      </c>
    </row>
    <row r="74" spans="1:5" x14ac:dyDescent="0.25">
      <c r="A74" s="9" t="s">
        <v>132</v>
      </c>
      <c r="B74" s="10">
        <v>102</v>
      </c>
      <c r="C74" s="21"/>
      <c r="D74" s="21"/>
    </row>
    <row r="75" spans="1:5" x14ac:dyDescent="0.25">
      <c r="A75" s="9" t="s">
        <v>165</v>
      </c>
      <c r="B75" s="10">
        <v>103</v>
      </c>
      <c r="C75" s="21"/>
      <c r="D75" s="21"/>
    </row>
    <row r="76" spans="1:5" x14ac:dyDescent="0.25">
      <c r="A76" s="9" t="s">
        <v>166</v>
      </c>
      <c r="B76" s="10">
        <v>104</v>
      </c>
      <c r="C76" s="21"/>
      <c r="D76" s="21"/>
    </row>
    <row r="77" spans="1:5" x14ac:dyDescent="0.25">
      <c r="A77" s="9" t="s">
        <v>167</v>
      </c>
      <c r="B77" s="10">
        <v>105</v>
      </c>
      <c r="C77" s="21">
        <v>1650000</v>
      </c>
      <c r="D77" s="21"/>
    </row>
    <row r="78" spans="1:5" x14ac:dyDescent="0.25">
      <c r="A78" s="9" t="s">
        <v>168</v>
      </c>
      <c r="B78" s="10">
        <v>110</v>
      </c>
      <c r="C78" s="19">
        <f>C65-C71</f>
        <v>-745000</v>
      </c>
      <c r="D78" s="19">
        <v>-712200</v>
      </c>
    </row>
    <row r="79" spans="1:5" x14ac:dyDescent="0.25">
      <c r="A79" s="9" t="s">
        <v>169</v>
      </c>
      <c r="B79" s="10">
        <v>120</v>
      </c>
      <c r="C79" s="21"/>
      <c r="D79" s="21"/>
    </row>
    <row r="80" spans="1:5" ht="24.75" x14ac:dyDescent="0.25">
      <c r="A80" s="13" t="s">
        <v>170</v>
      </c>
      <c r="B80" s="10">
        <v>130</v>
      </c>
      <c r="C80" s="19">
        <f>C78+C35+C50</f>
        <v>65858</v>
      </c>
      <c r="D80" s="19">
        <v>-111786</v>
      </c>
    </row>
    <row r="81" spans="1:7" x14ac:dyDescent="0.25">
      <c r="A81" s="9" t="s">
        <v>171</v>
      </c>
      <c r="B81" s="10">
        <v>140</v>
      </c>
      <c r="C81" s="19">
        <v>70534</v>
      </c>
      <c r="D81" s="19">
        <v>148467</v>
      </c>
    </row>
    <row r="82" spans="1:7" x14ac:dyDescent="0.25">
      <c r="A82" s="9" t="s">
        <v>172</v>
      </c>
      <c r="B82" s="10">
        <v>150</v>
      </c>
      <c r="C82" s="19">
        <f>C80+C81</f>
        <v>136392</v>
      </c>
      <c r="D82" s="19">
        <v>36681</v>
      </c>
    </row>
    <row r="83" spans="1:7" x14ac:dyDescent="0.25">
      <c r="G83" s="18"/>
    </row>
    <row r="84" spans="1:7" ht="27.75" customHeight="1" x14ac:dyDescent="0.25">
      <c r="A84" s="66" t="s">
        <v>240</v>
      </c>
      <c r="B84" s="66"/>
      <c r="C84" s="66"/>
      <c r="D84" s="66"/>
    </row>
    <row r="85" spans="1:7" x14ac:dyDescent="0.25">
      <c r="A85" s="66" t="s">
        <v>225</v>
      </c>
      <c r="B85" s="66"/>
      <c r="C85" s="66"/>
      <c r="D85" s="66"/>
    </row>
    <row r="86" spans="1:7" x14ac:dyDescent="0.25">
      <c r="A86" s="66" t="s">
        <v>226</v>
      </c>
      <c r="B86" s="66"/>
      <c r="C86" s="66"/>
      <c r="D86" s="66"/>
    </row>
    <row r="87" spans="1:7" x14ac:dyDescent="0.25">
      <c r="A87" s="66" t="s">
        <v>227</v>
      </c>
      <c r="B87" s="66"/>
      <c r="C87" s="66"/>
      <c r="D87" s="66"/>
    </row>
    <row r="88" spans="1:7" x14ac:dyDescent="0.25">
      <c r="A88" s="2" t="s">
        <v>70</v>
      </c>
      <c r="B88" s="2"/>
      <c r="C88" s="53"/>
      <c r="D88" s="53"/>
    </row>
  </sheetData>
  <mergeCells count="6">
    <mergeCell ref="A87:D87"/>
    <mergeCell ref="A5:D5"/>
    <mergeCell ref="A6:D6"/>
    <mergeCell ref="A84:D84"/>
    <mergeCell ref="A85:D85"/>
    <mergeCell ref="A86:D86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E24" sqref="E24"/>
    </sheetView>
  </sheetViews>
  <sheetFormatPr defaultRowHeight="15" x14ac:dyDescent="0.25"/>
  <cols>
    <col min="1" max="1" width="63.7109375" customWidth="1"/>
    <col min="2" max="2" width="11.42578125" customWidth="1"/>
    <col min="3" max="4" width="14" style="18" customWidth="1"/>
  </cols>
  <sheetData>
    <row r="1" spans="1:4" x14ac:dyDescent="0.25">
      <c r="C1"/>
      <c r="D1" s="5" t="s">
        <v>0</v>
      </c>
    </row>
    <row r="2" spans="1:4" x14ac:dyDescent="0.25">
      <c r="C2"/>
      <c r="D2" s="5" t="s">
        <v>1</v>
      </c>
    </row>
    <row r="3" spans="1:4" x14ac:dyDescent="0.25">
      <c r="C3"/>
      <c r="D3" s="5" t="s">
        <v>2</v>
      </c>
    </row>
    <row r="4" spans="1:4" x14ac:dyDescent="0.25">
      <c r="C4"/>
      <c r="D4" s="5" t="s">
        <v>3</v>
      </c>
    </row>
    <row r="5" spans="1:4" x14ac:dyDescent="0.25">
      <c r="A5" s="58" t="s">
        <v>72</v>
      </c>
      <c r="B5" s="58"/>
      <c r="C5" s="58"/>
      <c r="D5" s="58"/>
    </row>
    <row r="6" spans="1:4" x14ac:dyDescent="0.25">
      <c r="A6" s="58" t="s">
        <v>243</v>
      </c>
      <c r="B6" s="58"/>
      <c r="C6" s="58"/>
      <c r="D6" s="58"/>
    </row>
    <row r="7" spans="1:4" x14ac:dyDescent="0.25">
      <c r="A7" s="3" t="s">
        <v>73</v>
      </c>
    </row>
    <row r="8" spans="1:4" x14ac:dyDescent="0.25">
      <c r="A8" s="3" t="s">
        <v>233</v>
      </c>
    </row>
    <row r="9" spans="1:4" x14ac:dyDescent="0.25">
      <c r="A9" s="3" t="s">
        <v>74</v>
      </c>
    </row>
    <row r="10" spans="1:4" x14ac:dyDescent="0.25">
      <c r="A10" s="3" t="s">
        <v>116</v>
      </c>
    </row>
    <row r="11" spans="1:4" x14ac:dyDescent="0.25">
      <c r="A11" s="3" t="s">
        <v>117</v>
      </c>
    </row>
    <row r="12" spans="1:4" x14ac:dyDescent="0.25">
      <c r="A12" s="1" t="s">
        <v>213</v>
      </c>
    </row>
    <row r="13" spans="1:4" x14ac:dyDescent="0.25">
      <c r="A13" s="1" t="str">
        <f>'ф.1 (2)'!A16</f>
        <v>за год, заканчивающийся 30 июня 2020 года</v>
      </c>
    </row>
    <row r="14" spans="1:4" x14ac:dyDescent="0.25">
      <c r="A14" s="1" t="s">
        <v>6</v>
      </c>
    </row>
    <row r="15" spans="1:4" s="25" customFormat="1" ht="30" customHeight="1" x14ac:dyDescent="0.25">
      <c r="A15" s="23" t="s">
        <v>118</v>
      </c>
      <c r="B15" s="24" t="s">
        <v>11</v>
      </c>
      <c r="C15" s="49" t="s">
        <v>236</v>
      </c>
      <c r="D15" s="49" t="s">
        <v>237</v>
      </c>
    </row>
    <row r="16" spans="1:4" x14ac:dyDescent="0.25">
      <c r="A16" s="4" t="s">
        <v>75</v>
      </c>
      <c r="B16" s="10">
        <v>10</v>
      </c>
      <c r="C16" s="15">
        <v>22553379</v>
      </c>
      <c r="D16" s="15">
        <v>21972547</v>
      </c>
    </row>
    <row r="17" spans="1:7" x14ac:dyDescent="0.25">
      <c r="A17" s="4" t="s">
        <v>76</v>
      </c>
      <c r="B17" s="10">
        <v>11</v>
      </c>
      <c r="C17" s="15">
        <v>-21938003</v>
      </c>
      <c r="D17" s="15">
        <v>-21313314</v>
      </c>
    </row>
    <row r="18" spans="1:7" x14ac:dyDescent="0.25">
      <c r="A18" s="4" t="s">
        <v>77</v>
      </c>
      <c r="B18" s="10">
        <v>12</v>
      </c>
      <c r="C18" s="14">
        <f>SUM(C16:C17)</f>
        <v>615376</v>
      </c>
      <c r="D18" s="14">
        <v>659233</v>
      </c>
    </row>
    <row r="19" spans="1:7" x14ac:dyDescent="0.25">
      <c r="A19" s="4"/>
      <c r="B19" s="10"/>
      <c r="C19" s="15"/>
      <c r="D19" s="15"/>
    </row>
    <row r="20" spans="1:7" x14ac:dyDescent="0.25">
      <c r="A20" s="4" t="s">
        <v>78</v>
      </c>
      <c r="B20" s="10">
        <v>13</v>
      </c>
      <c r="C20" s="15">
        <v>-395519</v>
      </c>
      <c r="D20" s="15">
        <v>-470490</v>
      </c>
    </row>
    <row r="21" spans="1:7" x14ac:dyDescent="0.25">
      <c r="A21" s="4" t="s">
        <v>79</v>
      </c>
      <c r="B21" s="10">
        <v>14</v>
      </c>
      <c r="C21" s="15">
        <v>-321664</v>
      </c>
      <c r="D21" s="15">
        <v>-307901</v>
      </c>
    </row>
    <row r="22" spans="1:7" x14ac:dyDescent="0.25">
      <c r="A22" s="4" t="s">
        <v>80</v>
      </c>
      <c r="B22" s="10">
        <v>15</v>
      </c>
      <c r="C22" s="15">
        <f>-862-42664</f>
        <v>-43526</v>
      </c>
      <c r="D22" s="15">
        <v>-25903</v>
      </c>
      <c r="F22" s="18"/>
      <c r="G22" s="18"/>
    </row>
    <row r="23" spans="1:7" x14ac:dyDescent="0.25">
      <c r="A23" s="4" t="s">
        <v>81</v>
      </c>
      <c r="B23" s="10">
        <v>16</v>
      </c>
      <c r="C23" s="21">
        <f>1027+75351</f>
        <v>76378</v>
      </c>
      <c r="D23" s="15">
        <v>75843</v>
      </c>
      <c r="G23" s="18"/>
    </row>
    <row r="24" spans="1:7" ht="15" customHeight="1" x14ac:dyDescent="0.25">
      <c r="A24" s="4" t="s">
        <v>82</v>
      </c>
      <c r="B24" s="10"/>
      <c r="C24" s="14">
        <f>C18+C20+C21+C22+C23</f>
        <v>-68955</v>
      </c>
      <c r="D24" s="14">
        <v>-69218</v>
      </c>
    </row>
    <row r="25" spans="1:7" ht="13.5" customHeight="1" x14ac:dyDescent="0.25">
      <c r="A25" s="4"/>
      <c r="B25" s="10">
        <v>20</v>
      </c>
      <c r="C25" s="15"/>
      <c r="D25" s="15"/>
    </row>
    <row r="26" spans="1:7" x14ac:dyDescent="0.25">
      <c r="A26" s="4" t="s">
        <v>83</v>
      </c>
      <c r="B26" s="10">
        <v>21</v>
      </c>
      <c r="C26" s="15">
        <v>34869</v>
      </c>
      <c r="D26" s="15">
        <v>11495</v>
      </c>
    </row>
    <row r="27" spans="1:7" ht="19.5" customHeight="1" x14ac:dyDescent="0.25">
      <c r="A27" s="4" t="s">
        <v>84</v>
      </c>
      <c r="B27" s="10">
        <v>22</v>
      </c>
      <c r="C27" s="15">
        <v>-110693</v>
      </c>
      <c r="D27" s="15">
        <v>-149615</v>
      </c>
    </row>
    <row r="28" spans="1:7" ht="32.25" customHeight="1" x14ac:dyDescent="0.25">
      <c r="A28" s="12" t="s">
        <v>85</v>
      </c>
      <c r="B28" s="10">
        <v>23</v>
      </c>
      <c r="C28" s="15"/>
      <c r="D28" s="15"/>
    </row>
    <row r="29" spans="1:7" x14ac:dyDescent="0.25">
      <c r="A29" s="4" t="s">
        <v>86</v>
      </c>
      <c r="B29" s="10">
        <v>24</v>
      </c>
      <c r="C29" s="15">
        <v>246942</v>
      </c>
      <c r="D29" s="15"/>
    </row>
    <row r="30" spans="1:7" x14ac:dyDescent="0.25">
      <c r="A30" s="4" t="s">
        <v>87</v>
      </c>
      <c r="B30" s="10">
        <v>25</v>
      </c>
      <c r="C30" s="15">
        <v>-361507</v>
      </c>
      <c r="D30" s="15"/>
    </row>
    <row r="31" spans="1:7" x14ac:dyDescent="0.25">
      <c r="A31" s="4" t="s">
        <v>88</v>
      </c>
      <c r="B31" s="10">
        <v>100</v>
      </c>
      <c r="C31" s="14">
        <f>C24+C27+C30+C26+C29</f>
        <v>-259344</v>
      </c>
      <c r="D31" s="14">
        <v>-207338</v>
      </c>
    </row>
    <row r="32" spans="1:7" x14ac:dyDescent="0.25">
      <c r="A32" s="4" t="s">
        <v>89</v>
      </c>
      <c r="B32" s="10">
        <v>101</v>
      </c>
      <c r="C32" s="15">
        <v>-25</v>
      </c>
      <c r="D32" s="15">
        <v>-102</v>
      </c>
    </row>
    <row r="33" spans="1:7" ht="24.75" x14ac:dyDescent="0.25">
      <c r="A33" s="12" t="s">
        <v>90</v>
      </c>
      <c r="B33" s="10">
        <v>200</v>
      </c>
      <c r="C33" s="14">
        <f>C31+C32</f>
        <v>-259369</v>
      </c>
      <c r="D33" s="14">
        <v>-207440</v>
      </c>
      <c r="G33" s="18"/>
    </row>
    <row r="34" spans="1:7" x14ac:dyDescent="0.25">
      <c r="A34" s="4" t="s">
        <v>91</v>
      </c>
      <c r="B34" s="10">
        <v>201</v>
      </c>
      <c r="C34" s="15"/>
      <c r="D34" s="15"/>
    </row>
    <row r="35" spans="1:7" x14ac:dyDescent="0.25">
      <c r="A35" s="4" t="s">
        <v>92</v>
      </c>
      <c r="B35" s="10">
        <v>300</v>
      </c>
      <c r="C35" s="14">
        <f>C33+C34</f>
        <v>-259369</v>
      </c>
      <c r="D35" s="14">
        <v>-207440</v>
      </c>
    </row>
    <row r="36" spans="1:7" x14ac:dyDescent="0.25">
      <c r="A36" s="4" t="s">
        <v>93</v>
      </c>
      <c r="B36" s="10"/>
      <c r="C36" s="15"/>
      <c r="D36" s="15"/>
    </row>
    <row r="37" spans="1:7" x14ac:dyDescent="0.25">
      <c r="A37" s="4" t="s">
        <v>94</v>
      </c>
      <c r="B37" s="10"/>
      <c r="C37" s="15"/>
      <c r="D37" s="15"/>
    </row>
    <row r="38" spans="1:7" x14ac:dyDescent="0.25">
      <c r="A38" s="4" t="s">
        <v>95</v>
      </c>
      <c r="B38" s="10">
        <v>400</v>
      </c>
      <c r="C38" s="15"/>
      <c r="D38" s="15"/>
    </row>
    <row r="39" spans="1:7" x14ac:dyDescent="0.25">
      <c r="A39" s="4" t="s">
        <v>96</v>
      </c>
      <c r="B39" s="10"/>
      <c r="C39" s="15"/>
      <c r="D39" s="15"/>
    </row>
    <row r="40" spans="1:7" x14ac:dyDescent="0.25">
      <c r="A40" s="4" t="s">
        <v>97</v>
      </c>
      <c r="B40" s="10">
        <v>410</v>
      </c>
      <c r="C40" s="15"/>
      <c r="D40" s="15"/>
    </row>
    <row r="41" spans="1:7" ht="15.75" customHeight="1" x14ac:dyDescent="0.25">
      <c r="A41" s="4" t="s">
        <v>98</v>
      </c>
      <c r="B41" s="10">
        <v>411</v>
      </c>
      <c r="C41" s="15"/>
      <c r="D41" s="15"/>
    </row>
    <row r="42" spans="1:7" ht="30.75" customHeight="1" x14ac:dyDescent="0.25">
      <c r="A42" s="12" t="s">
        <v>99</v>
      </c>
      <c r="B42" s="10">
        <v>412</v>
      </c>
      <c r="C42" s="15"/>
      <c r="D42" s="15"/>
    </row>
    <row r="43" spans="1:7" x14ac:dyDescent="0.25">
      <c r="A43" s="4" t="s">
        <v>100</v>
      </c>
      <c r="B43" s="10">
        <v>413</v>
      </c>
      <c r="C43" s="15"/>
      <c r="D43" s="15"/>
    </row>
    <row r="44" spans="1:7" ht="24.75" x14ac:dyDescent="0.25">
      <c r="A44" s="12" t="s">
        <v>101</v>
      </c>
      <c r="B44" s="10">
        <v>414</v>
      </c>
      <c r="C44" s="15"/>
      <c r="D44" s="15"/>
    </row>
    <row r="45" spans="1:7" x14ac:dyDescent="0.25">
      <c r="A45" s="4" t="s">
        <v>102</v>
      </c>
      <c r="B45" s="10">
        <v>415</v>
      </c>
      <c r="C45" s="15"/>
      <c r="D45" s="15"/>
    </row>
    <row r="46" spans="1:7" x14ac:dyDescent="0.25">
      <c r="A46" s="4" t="s">
        <v>103</v>
      </c>
      <c r="B46" s="10">
        <v>416</v>
      </c>
      <c r="C46" s="15"/>
      <c r="D46" s="15"/>
    </row>
    <row r="47" spans="1:7" x14ac:dyDescent="0.25">
      <c r="A47" s="4" t="s">
        <v>104</v>
      </c>
      <c r="B47" s="10">
        <v>417</v>
      </c>
      <c r="C47" s="15"/>
      <c r="D47" s="15"/>
    </row>
    <row r="48" spans="1:7" x14ac:dyDescent="0.25">
      <c r="A48" s="4" t="s">
        <v>105</v>
      </c>
      <c r="B48" s="10">
        <v>418</v>
      </c>
      <c r="C48" s="15"/>
      <c r="D48" s="15"/>
    </row>
    <row r="49" spans="1:7" x14ac:dyDescent="0.25">
      <c r="A49" s="4" t="s">
        <v>106</v>
      </c>
      <c r="B49" s="10">
        <v>419</v>
      </c>
      <c r="C49" s="15"/>
      <c r="D49" s="15"/>
    </row>
    <row r="50" spans="1:7" x14ac:dyDescent="0.25">
      <c r="A50" s="4" t="s">
        <v>107</v>
      </c>
      <c r="B50" s="10">
        <v>420</v>
      </c>
      <c r="C50" s="15"/>
      <c r="D50" s="15"/>
    </row>
    <row r="51" spans="1:7" x14ac:dyDescent="0.25">
      <c r="A51" s="4" t="s">
        <v>108</v>
      </c>
      <c r="B51" s="10">
        <v>500</v>
      </c>
      <c r="C51" s="14">
        <f>C35</f>
        <v>-259369</v>
      </c>
      <c r="D51" s="14">
        <v>-207440</v>
      </c>
      <c r="G51" s="18"/>
    </row>
    <row r="52" spans="1:7" x14ac:dyDescent="0.25">
      <c r="A52" s="4" t="s">
        <v>109</v>
      </c>
      <c r="B52" s="10"/>
      <c r="C52" s="15"/>
      <c r="D52" s="15"/>
    </row>
    <row r="53" spans="1:7" x14ac:dyDescent="0.25">
      <c r="A53" s="4" t="s">
        <v>93</v>
      </c>
      <c r="B53" s="10"/>
      <c r="C53" s="15"/>
      <c r="D53" s="15"/>
    </row>
    <row r="54" spans="1:7" x14ac:dyDescent="0.25">
      <c r="A54" s="4" t="s">
        <v>110</v>
      </c>
      <c r="B54" s="10"/>
      <c r="C54" s="15"/>
      <c r="D54" s="15"/>
    </row>
    <row r="55" spans="1:7" x14ac:dyDescent="0.25">
      <c r="A55" s="4" t="s">
        <v>111</v>
      </c>
      <c r="B55" s="10">
        <v>600</v>
      </c>
      <c r="C55" s="15"/>
      <c r="D55" s="15"/>
    </row>
    <row r="56" spans="1:7" x14ac:dyDescent="0.25">
      <c r="A56" s="4" t="s">
        <v>96</v>
      </c>
      <c r="B56" s="10"/>
      <c r="C56" s="15"/>
      <c r="D56" s="15"/>
    </row>
    <row r="57" spans="1:7" x14ac:dyDescent="0.25">
      <c r="A57" s="4" t="s">
        <v>112</v>
      </c>
      <c r="B57" s="10"/>
      <c r="C57" s="15"/>
      <c r="D57" s="15"/>
    </row>
    <row r="58" spans="1:7" x14ac:dyDescent="0.25">
      <c r="A58" s="4" t="s">
        <v>113</v>
      </c>
      <c r="B58" s="10"/>
      <c r="C58" s="15"/>
      <c r="D58" s="15"/>
    </row>
    <row r="59" spans="1:7" x14ac:dyDescent="0.25">
      <c r="A59" s="4" t="s">
        <v>114</v>
      </c>
      <c r="B59" s="10"/>
      <c r="C59" s="15"/>
      <c r="D59" s="15"/>
    </row>
    <row r="60" spans="1:7" x14ac:dyDescent="0.25">
      <c r="A60" s="4" t="s">
        <v>115</v>
      </c>
      <c r="B60" s="10"/>
      <c r="C60" s="15"/>
      <c r="D60" s="15"/>
    </row>
    <row r="61" spans="1:7" x14ac:dyDescent="0.25">
      <c r="A61" s="4" t="s">
        <v>113</v>
      </c>
      <c r="B61" s="10"/>
      <c r="C61" s="15"/>
      <c r="D61" s="15"/>
    </row>
    <row r="62" spans="1:7" x14ac:dyDescent="0.25">
      <c r="A62" s="4" t="s">
        <v>114</v>
      </c>
      <c r="B62" s="10"/>
      <c r="C62" s="15"/>
      <c r="D62" s="15"/>
    </row>
    <row r="63" spans="1:7" x14ac:dyDescent="0.25">
      <c r="A63" s="6"/>
      <c r="B63" s="6"/>
      <c r="C63" s="50"/>
      <c r="D63" s="50"/>
    </row>
    <row r="64" spans="1:7" ht="27.75" customHeight="1" x14ac:dyDescent="0.25">
      <c r="A64" s="66" t="s">
        <v>238</v>
      </c>
      <c r="B64" s="66"/>
      <c r="C64" s="66"/>
      <c r="D64" s="66"/>
    </row>
    <row r="65" spans="1:4" x14ac:dyDescent="0.25">
      <c r="A65" s="66" t="s">
        <v>222</v>
      </c>
      <c r="B65" s="66"/>
      <c r="C65" s="66"/>
      <c r="D65" s="66"/>
    </row>
    <row r="66" spans="1:4" x14ac:dyDescent="0.25">
      <c r="A66" s="66" t="s">
        <v>223</v>
      </c>
      <c r="B66" s="66"/>
      <c r="C66" s="66"/>
      <c r="D66" s="66"/>
    </row>
    <row r="67" spans="1:4" x14ac:dyDescent="0.25">
      <c r="A67" s="67" t="s">
        <v>224</v>
      </c>
      <c r="B67" s="67"/>
      <c r="C67" s="67"/>
      <c r="D67" s="67"/>
    </row>
    <row r="68" spans="1:4" x14ac:dyDescent="0.25">
      <c r="A68" s="2" t="s">
        <v>70</v>
      </c>
      <c r="B68" s="2"/>
      <c r="C68" s="16"/>
      <c r="D68" s="16"/>
    </row>
  </sheetData>
  <mergeCells count="6">
    <mergeCell ref="A67:D67"/>
    <mergeCell ref="A5:D5"/>
    <mergeCell ref="A6:D6"/>
    <mergeCell ref="A64:D64"/>
    <mergeCell ref="A65:D65"/>
    <mergeCell ref="A66:D6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workbookViewId="0">
      <selection activeCell="C89" sqref="C89:C95"/>
    </sheetView>
  </sheetViews>
  <sheetFormatPr defaultRowHeight="15" x14ac:dyDescent="0.25"/>
  <cols>
    <col min="1" max="1" width="51" style="29" customWidth="1"/>
    <col min="2" max="2" width="6.85546875" style="29" customWidth="1"/>
    <col min="3" max="3" width="21.85546875" style="29" bestFit="1" customWidth="1"/>
    <col min="4" max="4" width="22" style="29" customWidth="1"/>
    <col min="5" max="16384" width="9.140625" style="29"/>
  </cols>
  <sheetData>
    <row r="1" spans="1:4" x14ac:dyDescent="0.25">
      <c r="C1" s="30"/>
      <c r="D1" s="31" t="s">
        <v>0</v>
      </c>
    </row>
    <row r="2" spans="1:4" x14ac:dyDescent="0.25">
      <c r="C2" s="30"/>
      <c r="D2" s="31" t="s">
        <v>1</v>
      </c>
    </row>
    <row r="3" spans="1:4" x14ac:dyDescent="0.25">
      <c r="C3" s="30"/>
      <c r="D3" s="31" t="s">
        <v>2</v>
      </c>
    </row>
    <row r="4" spans="1:4" x14ac:dyDescent="0.25">
      <c r="C4" s="30"/>
      <c r="D4" s="31" t="s">
        <v>3</v>
      </c>
    </row>
    <row r="5" spans="1:4" x14ac:dyDescent="0.25">
      <c r="A5" s="69" t="s">
        <v>4</v>
      </c>
      <c r="B5" s="69"/>
      <c r="C5" s="69"/>
      <c r="D5" s="69"/>
    </row>
    <row r="6" spans="1:4" x14ac:dyDescent="0.25">
      <c r="A6" s="58" t="s">
        <v>243</v>
      </c>
      <c r="B6" s="58"/>
      <c r="C6" s="58"/>
      <c r="D6" s="58"/>
    </row>
    <row r="7" spans="1:4" s="30" customFormat="1" ht="12.75" x14ac:dyDescent="0.2">
      <c r="A7" s="32" t="s">
        <v>8</v>
      </c>
    </row>
    <row r="8" spans="1:4" s="30" customFormat="1" ht="12.75" x14ac:dyDescent="0.2">
      <c r="A8" s="32" t="s">
        <v>217</v>
      </c>
    </row>
    <row r="9" spans="1:4" s="30" customFormat="1" ht="12.75" x14ac:dyDescent="0.2">
      <c r="A9" s="32" t="s">
        <v>9</v>
      </c>
    </row>
    <row r="10" spans="1:4" s="30" customFormat="1" ht="12.75" x14ac:dyDescent="0.2">
      <c r="A10" s="32" t="s">
        <v>7</v>
      </c>
    </row>
    <row r="11" spans="1:4" s="30" customFormat="1" ht="12.75" x14ac:dyDescent="0.2">
      <c r="A11" s="32" t="s">
        <v>71</v>
      </c>
    </row>
    <row r="12" spans="1:4" s="30" customFormat="1" ht="12.75" hidden="1" x14ac:dyDescent="0.2">
      <c r="A12" s="30" t="s">
        <v>20</v>
      </c>
    </row>
    <row r="13" spans="1:4" s="30" customFormat="1" ht="12.75" hidden="1" x14ac:dyDescent="0.2">
      <c r="A13" s="30" t="s">
        <v>21</v>
      </c>
    </row>
    <row r="14" spans="1:4" s="30" customFormat="1" ht="12.75" x14ac:dyDescent="0.2">
      <c r="A14" s="30" t="s">
        <v>5</v>
      </c>
    </row>
    <row r="15" spans="1:4" s="30" customFormat="1" ht="12.75" x14ac:dyDescent="0.2">
      <c r="A15" s="30" t="s">
        <v>216</v>
      </c>
    </row>
    <row r="16" spans="1:4" s="30" customFormat="1" ht="12.75" x14ac:dyDescent="0.2">
      <c r="A16" s="1" t="s">
        <v>244</v>
      </c>
    </row>
    <row r="17" spans="1:4" s="30" customFormat="1" ht="12.75" x14ac:dyDescent="0.2">
      <c r="A17" s="30" t="s">
        <v>6</v>
      </c>
    </row>
    <row r="18" spans="1:4" s="30" customFormat="1" ht="6" customHeight="1" x14ac:dyDescent="0.2"/>
    <row r="19" spans="1:4" ht="24" x14ac:dyDescent="0.25">
      <c r="A19" s="33" t="s">
        <v>10</v>
      </c>
      <c r="B19" s="33" t="s">
        <v>11</v>
      </c>
      <c r="C19" s="33" t="s">
        <v>12</v>
      </c>
      <c r="D19" s="33" t="s">
        <v>13</v>
      </c>
    </row>
    <row r="20" spans="1:4" x14ac:dyDescent="0.25">
      <c r="A20" s="34"/>
      <c r="B20" s="33"/>
      <c r="C20" s="34"/>
      <c r="D20" s="34"/>
    </row>
    <row r="21" spans="1:4" s="57" customFormat="1" x14ac:dyDescent="0.25">
      <c r="A21" s="55" t="s">
        <v>14</v>
      </c>
      <c r="B21" s="56"/>
      <c r="C21" s="55"/>
      <c r="D21" s="55"/>
    </row>
    <row r="22" spans="1:4" s="57" customFormat="1" x14ac:dyDescent="0.25">
      <c r="A22" s="55" t="s">
        <v>15</v>
      </c>
      <c r="B22" s="56">
        <v>10</v>
      </c>
      <c r="C22" s="27">
        <f>148685-12293</f>
        <v>136392</v>
      </c>
      <c r="D22" s="27">
        <v>70534</v>
      </c>
    </row>
    <row r="23" spans="1:4" s="57" customFormat="1" x14ac:dyDescent="0.25">
      <c r="A23" s="55" t="s">
        <v>16</v>
      </c>
      <c r="B23" s="56">
        <v>11</v>
      </c>
      <c r="C23" s="27"/>
      <c r="D23" s="27"/>
    </row>
    <row r="24" spans="1:4" s="57" customFormat="1" x14ac:dyDescent="0.25">
      <c r="A24" s="55" t="s">
        <v>17</v>
      </c>
      <c r="B24" s="56">
        <v>12</v>
      </c>
      <c r="C24" s="27"/>
      <c r="D24" s="27"/>
    </row>
    <row r="25" spans="1:4" s="57" customFormat="1" ht="24" x14ac:dyDescent="0.25">
      <c r="A25" s="55" t="s">
        <v>18</v>
      </c>
      <c r="B25" s="56">
        <v>13</v>
      </c>
      <c r="C25" s="27"/>
      <c r="D25" s="27"/>
    </row>
    <row r="26" spans="1:4" s="57" customFormat="1" x14ac:dyDescent="0.25">
      <c r="A26" s="55" t="s">
        <v>19</v>
      </c>
      <c r="B26" s="56">
        <v>14</v>
      </c>
      <c r="C26" s="27"/>
      <c r="D26" s="27"/>
    </row>
    <row r="27" spans="1:4" s="57" customFormat="1" ht="15" customHeight="1" x14ac:dyDescent="0.25">
      <c r="A27" s="55" t="s">
        <v>41</v>
      </c>
      <c r="B27" s="56">
        <v>15</v>
      </c>
      <c r="C27" s="27">
        <v>238007</v>
      </c>
      <c r="D27" s="27">
        <v>233486</v>
      </c>
    </row>
    <row r="28" spans="1:4" s="57" customFormat="1" x14ac:dyDescent="0.25">
      <c r="A28" s="55" t="s">
        <v>22</v>
      </c>
      <c r="B28" s="56">
        <v>16</v>
      </c>
      <c r="C28" s="27">
        <f>4857338+12293+216907+7+2117+6598+40</f>
        <v>5095300</v>
      </c>
      <c r="D28" s="27">
        <f>6091533+913953</f>
        <v>7005486</v>
      </c>
    </row>
    <row r="29" spans="1:4" s="57" customFormat="1" ht="15" customHeight="1" x14ac:dyDescent="0.25">
      <c r="A29" s="55" t="s">
        <v>23</v>
      </c>
      <c r="B29" s="56">
        <v>17</v>
      </c>
      <c r="C29" s="27">
        <v>336</v>
      </c>
      <c r="D29" s="27">
        <v>442</v>
      </c>
    </row>
    <row r="30" spans="1:4" s="57" customFormat="1" ht="15" customHeight="1" x14ac:dyDescent="0.25">
      <c r="A30" s="55" t="s">
        <v>24</v>
      </c>
      <c r="B30" s="56">
        <v>18</v>
      </c>
      <c r="C30" s="27">
        <v>58221</v>
      </c>
      <c r="D30" s="27">
        <v>52959</v>
      </c>
    </row>
    <row r="31" spans="1:4" s="57" customFormat="1" ht="15" customHeight="1" x14ac:dyDescent="0.25">
      <c r="A31" s="55" t="s">
        <v>25</v>
      </c>
      <c r="B31" s="56">
        <v>19</v>
      </c>
      <c r="C31" s="27">
        <v>1975480</v>
      </c>
      <c r="D31" s="27">
        <v>2015480</v>
      </c>
    </row>
    <row r="32" spans="1:4" s="57" customFormat="1" x14ac:dyDescent="0.25">
      <c r="A32" s="55" t="s">
        <v>26</v>
      </c>
      <c r="B32" s="56">
        <v>100</v>
      </c>
      <c r="C32" s="47">
        <f>C22+C23+C24+C25+C26+C27+C28+C29+C30+C31</f>
        <v>7503736</v>
      </c>
      <c r="D32" s="47">
        <f>D22+D23+D24+D25+D26+D27+D28+D29+D30+D31</f>
        <v>9378387</v>
      </c>
    </row>
    <row r="33" spans="1:4" s="57" customFormat="1" ht="24" x14ac:dyDescent="0.25">
      <c r="A33" s="55" t="s">
        <v>27</v>
      </c>
      <c r="B33" s="56">
        <v>101</v>
      </c>
      <c r="C33" s="27"/>
      <c r="D33" s="27"/>
    </row>
    <row r="34" spans="1:4" s="57" customFormat="1" x14ac:dyDescent="0.25">
      <c r="A34" s="55" t="s">
        <v>28</v>
      </c>
      <c r="B34" s="56"/>
      <c r="C34" s="27"/>
      <c r="D34" s="27"/>
    </row>
    <row r="35" spans="1:4" s="57" customFormat="1" x14ac:dyDescent="0.25">
      <c r="A35" s="55" t="s">
        <v>16</v>
      </c>
      <c r="B35" s="56">
        <v>110</v>
      </c>
      <c r="C35" s="27"/>
      <c r="D35" s="27"/>
    </row>
    <row r="36" spans="1:4" s="57" customFormat="1" ht="15" customHeight="1" x14ac:dyDescent="0.25">
      <c r="A36" s="55" t="s">
        <v>17</v>
      </c>
      <c r="B36" s="56">
        <v>111</v>
      </c>
      <c r="C36" s="27"/>
      <c r="D36" s="27"/>
    </row>
    <row r="37" spans="1:4" s="57" customFormat="1" ht="24" x14ac:dyDescent="0.25">
      <c r="A37" s="55" t="s">
        <v>18</v>
      </c>
      <c r="B37" s="56">
        <v>112</v>
      </c>
      <c r="C37" s="27"/>
      <c r="D37" s="27"/>
    </row>
    <row r="38" spans="1:4" s="57" customFormat="1" x14ac:dyDescent="0.25">
      <c r="A38" s="55" t="s">
        <v>19</v>
      </c>
      <c r="B38" s="56">
        <v>113</v>
      </c>
      <c r="C38" s="27"/>
      <c r="D38" s="27"/>
    </row>
    <row r="39" spans="1:4" s="57" customFormat="1" ht="15" customHeight="1" x14ac:dyDescent="0.25">
      <c r="A39" s="55" t="s">
        <v>29</v>
      </c>
      <c r="B39" s="56">
        <v>114</v>
      </c>
      <c r="C39" s="27"/>
      <c r="D39" s="27"/>
    </row>
    <row r="40" spans="1:4" s="57" customFormat="1" x14ac:dyDescent="0.25">
      <c r="A40" s="55" t="s">
        <v>30</v>
      </c>
      <c r="B40" s="56">
        <v>115</v>
      </c>
      <c r="C40" s="27"/>
      <c r="D40" s="27"/>
    </row>
    <row r="41" spans="1:4" s="57" customFormat="1" x14ac:dyDescent="0.25">
      <c r="A41" s="55" t="s">
        <v>31</v>
      </c>
      <c r="B41" s="56">
        <v>116</v>
      </c>
      <c r="C41" s="27"/>
      <c r="D41" s="27"/>
    </row>
    <row r="42" spans="1:4" s="57" customFormat="1" ht="15" customHeight="1" x14ac:dyDescent="0.25">
      <c r="A42" s="55" t="s">
        <v>32</v>
      </c>
      <c r="B42" s="56">
        <v>117</v>
      </c>
      <c r="C42" s="27"/>
      <c r="D42" s="27"/>
    </row>
    <row r="43" spans="1:4" s="57" customFormat="1" ht="15" customHeight="1" x14ac:dyDescent="0.25">
      <c r="A43" s="55" t="s">
        <v>33</v>
      </c>
      <c r="B43" s="56">
        <v>118</v>
      </c>
      <c r="C43" s="27">
        <v>267929</v>
      </c>
      <c r="D43" s="27">
        <v>284570</v>
      </c>
    </row>
    <row r="44" spans="1:4" s="57" customFormat="1" ht="15" customHeight="1" x14ac:dyDescent="0.25">
      <c r="A44" s="55" t="s">
        <v>34</v>
      </c>
      <c r="B44" s="56">
        <v>119</v>
      </c>
      <c r="C44" s="27"/>
      <c r="D44" s="27"/>
    </row>
    <row r="45" spans="1:4" s="57" customFormat="1" ht="15" customHeight="1" x14ac:dyDescent="0.25">
      <c r="A45" s="55" t="s">
        <v>35</v>
      </c>
      <c r="B45" s="56">
        <v>120</v>
      </c>
      <c r="C45" s="27"/>
      <c r="D45" s="27"/>
    </row>
    <row r="46" spans="1:4" s="57" customFormat="1" ht="15" customHeight="1" x14ac:dyDescent="0.25">
      <c r="A46" s="55" t="s">
        <v>36</v>
      </c>
      <c r="B46" s="56">
        <v>121</v>
      </c>
      <c r="C46" s="27">
        <v>85979</v>
      </c>
      <c r="D46" s="27">
        <v>96987</v>
      </c>
    </row>
    <row r="47" spans="1:4" s="57" customFormat="1" ht="15" customHeight="1" x14ac:dyDescent="0.25">
      <c r="A47" s="55" t="s">
        <v>37</v>
      </c>
      <c r="B47" s="56">
        <v>122</v>
      </c>
      <c r="C47" s="27">
        <v>737019</v>
      </c>
      <c r="D47" s="27">
        <v>737019</v>
      </c>
    </row>
    <row r="48" spans="1:4" s="57" customFormat="1" ht="15" customHeight="1" x14ac:dyDescent="0.25">
      <c r="A48" s="55" t="s">
        <v>38</v>
      </c>
      <c r="B48" s="56">
        <v>123</v>
      </c>
      <c r="C48" s="27">
        <v>259680</v>
      </c>
      <c r="D48" s="27">
        <v>259680</v>
      </c>
    </row>
    <row r="49" spans="1:7" s="57" customFormat="1" x14ac:dyDescent="0.25">
      <c r="A49" s="55" t="s">
        <v>39</v>
      </c>
      <c r="B49" s="56">
        <v>200</v>
      </c>
      <c r="C49" s="47">
        <f>C35+C36+C37+C38+C39+C41+C40+C42+C43+C44+C45+C46+C47+C48</f>
        <v>1350607</v>
      </c>
      <c r="D49" s="47">
        <f>D35+D36+D37+D38+D39+D41+D40+D42+D43+D44+D45+D46+D47+D48</f>
        <v>1378256</v>
      </c>
    </row>
    <row r="50" spans="1:7" s="57" customFormat="1" x14ac:dyDescent="0.25">
      <c r="A50" s="55" t="s">
        <v>40</v>
      </c>
      <c r="B50" s="56"/>
      <c r="C50" s="47">
        <f>C32+C49</f>
        <v>8854343</v>
      </c>
      <c r="D50" s="47">
        <f>D32+D49</f>
        <v>10756643</v>
      </c>
      <c r="G50" s="51"/>
    </row>
    <row r="51" spans="1:7" x14ac:dyDescent="0.25">
      <c r="A51" s="33" t="s">
        <v>42</v>
      </c>
      <c r="B51" s="33"/>
      <c r="C51" s="28"/>
      <c r="D51" s="28"/>
    </row>
    <row r="52" spans="1:7" ht="15" customHeight="1" x14ac:dyDescent="0.25">
      <c r="A52" s="34" t="s">
        <v>43</v>
      </c>
      <c r="B52" s="33"/>
      <c r="C52" s="28"/>
      <c r="D52" s="28"/>
    </row>
    <row r="53" spans="1:7" ht="15" customHeight="1" x14ac:dyDescent="0.25">
      <c r="A53" s="34" t="s">
        <v>44</v>
      </c>
      <c r="B53" s="33">
        <v>210</v>
      </c>
      <c r="C53" s="28">
        <f>2964916+23210</f>
        <v>2988126</v>
      </c>
      <c r="D53" s="28">
        <v>1992253</v>
      </c>
    </row>
    <row r="54" spans="1:7" ht="15" customHeight="1" x14ac:dyDescent="0.25">
      <c r="A54" s="34" t="s">
        <v>17</v>
      </c>
      <c r="B54" s="33">
        <v>211</v>
      </c>
      <c r="C54" s="28"/>
      <c r="D54" s="28"/>
    </row>
    <row r="55" spans="1:7" ht="15" customHeight="1" x14ac:dyDescent="0.25">
      <c r="A55" s="34" t="s">
        <v>45</v>
      </c>
      <c r="B55" s="33">
        <v>212</v>
      </c>
      <c r="C55" s="28">
        <v>50000</v>
      </c>
      <c r="D55" s="28">
        <v>1700000</v>
      </c>
    </row>
    <row r="56" spans="1:7" ht="30" customHeight="1" x14ac:dyDescent="0.25">
      <c r="A56" s="34" t="s">
        <v>46</v>
      </c>
      <c r="B56" s="33">
        <v>213</v>
      </c>
      <c r="C56" s="28">
        <f>8932255</f>
        <v>8932255</v>
      </c>
      <c r="D56" s="28">
        <v>10138231</v>
      </c>
    </row>
    <row r="57" spans="1:7" ht="15" customHeight="1" x14ac:dyDescent="0.25">
      <c r="A57" s="34" t="s">
        <v>47</v>
      </c>
      <c r="B57" s="33">
        <v>214</v>
      </c>
      <c r="C57" s="28"/>
      <c r="D57" s="28"/>
    </row>
    <row r="58" spans="1:7" ht="30" customHeight="1" x14ac:dyDescent="0.25">
      <c r="A58" s="34" t="s">
        <v>48</v>
      </c>
      <c r="B58" s="33">
        <v>215</v>
      </c>
      <c r="C58" s="28"/>
      <c r="D58" s="28"/>
    </row>
    <row r="59" spans="1:7" ht="15" customHeight="1" x14ac:dyDescent="0.25">
      <c r="A59" s="34" t="s">
        <v>49</v>
      </c>
      <c r="B59" s="33">
        <v>216</v>
      </c>
      <c r="C59" s="28"/>
      <c r="D59" s="28"/>
    </row>
    <row r="60" spans="1:7" ht="15" customHeight="1" x14ac:dyDescent="0.25">
      <c r="A60" s="34" t="s">
        <v>50</v>
      </c>
      <c r="B60" s="33">
        <v>217</v>
      </c>
      <c r="C60" s="27">
        <f>37024+15790+24476+84452+1068790+4764+4004+11+11185+2</f>
        <v>1250498</v>
      </c>
      <c r="D60" s="27">
        <f>124364+53944+855019</f>
        <v>1033327</v>
      </c>
    </row>
    <row r="61" spans="1:7" ht="30" customHeight="1" x14ac:dyDescent="0.25">
      <c r="A61" s="34" t="s">
        <v>51</v>
      </c>
      <c r="B61" s="33">
        <v>300</v>
      </c>
      <c r="C61" s="35">
        <f>C53+C54+C55+C56+C57+C58+C59+C60</f>
        <v>13220879</v>
      </c>
      <c r="D61" s="35">
        <f>D53+D54+D55+D56+D57+D58+D59+D60</f>
        <v>14863811</v>
      </c>
    </row>
    <row r="62" spans="1:7" ht="30" customHeight="1" x14ac:dyDescent="0.25">
      <c r="A62" s="34" t="s">
        <v>52</v>
      </c>
      <c r="B62" s="33">
        <v>301</v>
      </c>
      <c r="C62" s="28"/>
      <c r="D62" s="28"/>
    </row>
    <row r="63" spans="1:7" ht="15" customHeight="1" x14ac:dyDescent="0.25">
      <c r="A63" s="34" t="s">
        <v>53</v>
      </c>
      <c r="B63" s="33"/>
      <c r="C63" s="28"/>
      <c r="D63" s="28"/>
    </row>
    <row r="64" spans="1:7" ht="15" customHeight="1" x14ac:dyDescent="0.25">
      <c r="A64" s="34" t="s">
        <v>44</v>
      </c>
      <c r="B64" s="33">
        <v>310</v>
      </c>
      <c r="C64" s="28"/>
      <c r="D64" s="28"/>
    </row>
    <row r="65" spans="1:4" ht="15" customHeight="1" x14ac:dyDescent="0.25">
      <c r="A65" s="34" t="s">
        <v>17</v>
      </c>
      <c r="B65" s="33">
        <v>311</v>
      </c>
      <c r="C65" s="28"/>
      <c r="D65" s="28"/>
    </row>
    <row r="66" spans="1:4" x14ac:dyDescent="0.25">
      <c r="A66" s="34" t="s">
        <v>54</v>
      </c>
      <c r="B66" s="33">
        <v>312</v>
      </c>
      <c r="C66" s="28"/>
      <c r="D66" s="28"/>
    </row>
    <row r="67" spans="1:4" x14ac:dyDescent="0.25">
      <c r="A67" s="34" t="s">
        <v>55</v>
      </c>
      <c r="B67" s="33">
        <v>313</v>
      </c>
      <c r="C67" s="28"/>
      <c r="D67" s="28"/>
    </row>
    <row r="68" spans="1:4" x14ac:dyDescent="0.25">
      <c r="A68" s="34" t="s">
        <v>56</v>
      </c>
      <c r="B68" s="33">
        <v>314</v>
      </c>
      <c r="C68" s="28"/>
      <c r="D68" s="28"/>
    </row>
    <row r="69" spans="1:4" x14ac:dyDescent="0.25">
      <c r="A69" s="34" t="s">
        <v>57</v>
      </c>
      <c r="B69" s="33">
        <v>315</v>
      </c>
      <c r="C69" s="28"/>
      <c r="D69" s="28"/>
    </row>
    <row r="70" spans="1:4" x14ac:dyDescent="0.25">
      <c r="A70" s="34" t="s">
        <v>58</v>
      </c>
      <c r="B70" s="33">
        <v>316</v>
      </c>
      <c r="C70" s="28"/>
      <c r="D70" s="28"/>
    </row>
    <row r="71" spans="1:4" x14ac:dyDescent="0.25">
      <c r="A71" s="34" t="s">
        <v>59</v>
      </c>
      <c r="B71" s="33">
        <v>400</v>
      </c>
      <c r="C71" s="28"/>
      <c r="D71" s="28"/>
    </row>
    <row r="72" spans="1:4" x14ac:dyDescent="0.25">
      <c r="A72" s="34" t="s">
        <v>60</v>
      </c>
      <c r="B72" s="33"/>
      <c r="C72" s="28"/>
      <c r="D72" s="28"/>
    </row>
    <row r="73" spans="1:4" x14ac:dyDescent="0.25">
      <c r="A73" s="34" t="s">
        <v>61</v>
      </c>
      <c r="B73" s="33">
        <v>410</v>
      </c>
      <c r="C73" s="28">
        <v>401420</v>
      </c>
      <c r="D73" s="28">
        <v>401420</v>
      </c>
    </row>
    <row r="74" spans="1:4" x14ac:dyDescent="0.25">
      <c r="A74" s="34" t="s">
        <v>62</v>
      </c>
      <c r="B74" s="33">
        <v>411</v>
      </c>
      <c r="C74" s="28"/>
      <c r="D74" s="28"/>
    </row>
    <row r="75" spans="1:4" x14ac:dyDescent="0.25">
      <c r="A75" s="34" t="s">
        <v>63</v>
      </c>
      <c r="B75" s="33">
        <v>412</v>
      </c>
      <c r="C75" s="28"/>
      <c r="D75" s="28"/>
    </row>
    <row r="76" spans="1:4" x14ac:dyDescent="0.25">
      <c r="A76" s="34" t="s">
        <v>64</v>
      </c>
      <c r="B76" s="33">
        <v>413</v>
      </c>
      <c r="C76" s="28">
        <v>90768</v>
      </c>
      <c r="D76" s="28">
        <v>90768</v>
      </c>
    </row>
    <row r="77" spans="1:4" x14ac:dyDescent="0.25">
      <c r="A77" s="34" t="s">
        <v>65</v>
      </c>
      <c r="B77" s="33">
        <v>414</v>
      </c>
      <c r="C77" s="28">
        <f>'ф.4 (2)'!G82</f>
        <v>-4858724</v>
      </c>
      <c r="D77" s="28">
        <f>-2809798-1842588+53030</f>
        <v>-4599356</v>
      </c>
    </row>
    <row r="78" spans="1:4" ht="24" x14ac:dyDescent="0.25">
      <c r="A78" s="34" t="s">
        <v>66</v>
      </c>
      <c r="B78" s="33">
        <v>420</v>
      </c>
      <c r="C78" s="28">
        <f>C73+C76+C77</f>
        <v>-4366536</v>
      </c>
      <c r="D78" s="28">
        <f>D73+D76+D77</f>
        <v>-4107168</v>
      </c>
    </row>
    <row r="79" spans="1:4" x14ac:dyDescent="0.25">
      <c r="A79" s="34" t="s">
        <v>67</v>
      </c>
      <c r="B79" s="33">
        <v>421</v>
      </c>
      <c r="C79" s="28"/>
      <c r="D79" s="28"/>
    </row>
    <row r="80" spans="1:4" x14ac:dyDescent="0.25">
      <c r="A80" s="36" t="s">
        <v>68</v>
      </c>
      <c r="B80" s="37">
        <v>500</v>
      </c>
      <c r="C80" s="38">
        <f>C78</f>
        <v>-4366536</v>
      </c>
      <c r="D80" s="38">
        <f>D78</f>
        <v>-4107168</v>
      </c>
    </row>
    <row r="81" spans="1:5" x14ac:dyDescent="0.25">
      <c r="A81" s="39" t="s">
        <v>69</v>
      </c>
      <c r="B81" s="40"/>
      <c r="C81" s="41">
        <f>C61+C62+C71+C80</f>
        <v>8854343</v>
      </c>
      <c r="D81" s="41">
        <f>D61+D62+D71+D80</f>
        <v>10756643</v>
      </c>
    </row>
    <row r="82" spans="1:5" x14ac:dyDescent="0.25">
      <c r="A82" s="42"/>
      <c r="B82" s="43"/>
      <c r="C82" s="44"/>
      <c r="D82" s="48"/>
    </row>
    <row r="83" spans="1:5" ht="27.75" customHeight="1" x14ac:dyDescent="0.25">
      <c r="A83" s="68" t="s">
        <v>239</v>
      </c>
      <c r="B83" s="68"/>
      <c r="C83" s="68"/>
      <c r="D83" s="68"/>
      <c r="E83" s="68"/>
    </row>
    <row r="84" spans="1:5" ht="13.5" customHeight="1" x14ac:dyDescent="0.25">
      <c r="A84" s="68" t="s">
        <v>219</v>
      </c>
      <c r="B84" s="68"/>
      <c r="C84" s="68"/>
      <c r="D84" s="68"/>
    </row>
    <row r="85" spans="1:5" x14ac:dyDescent="0.25">
      <c r="A85" s="68" t="s">
        <v>220</v>
      </c>
      <c r="B85" s="68"/>
      <c r="C85" s="68"/>
      <c r="D85" s="68"/>
    </row>
    <row r="86" spans="1:5" x14ac:dyDescent="0.25">
      <c r="A86" s="68" t="s">
        <v>221</v>
      </c>
      <c r="B86" s="68"/>
      <c r="C86" s="68"/>
      <c r="D86" s="68"/>
    </row>
    <row r="87" spans="1:5" x14ac:dyDescent="0.25">
      <c r="A87" s="42" t="s">
        <v>70</v>
      </c>
      <c r="B87" s="42"/>
      <c r="C87" s="42"/>
      <c r="D87" s="42"/>
    </row>
    <row r="88" spans="1:5" x14ac:dyDescent="0.25">
      <c r="A88" s="42"/>
      <c r="B88" s="42"/>
      <c r="C88" s="45"/>
      <c r="D88" s="45"/>
    </row>
    <row r="89" spans="1:5" x14ac:dyDescent="0.25">
      <c r="C89" s="46"/>
    </row>
    <row r="90" spans="1:5" x14ac:dyDescent="0.25">
      <c r="C90" s="46"/>
      <c r="D90" s="46"/>
    </row>
    <row r="92" spans="1:5" x14ac:dyDescent="0.25">
      <c r="C92" s="46"/>
    </row>
  </sheetData>
  <mergeCells count="6">
    <mergeCell ref="A86:D86"/>
    <mergeCell ref="A5:D5"/>
    <mergeCell ref="A6:D6"/>
    <mergeCell ref="A83:E83"/>
    <mergeCell ref="A84:D84"/>
    <mergeCell ref="A85:D8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ф.4 (2)</vt:lpstr>
      <vt:lpstr>ф.3 (2)</vt:lpstr>
      <vt:lpstr>ф.2 (2)</vt:lpstr>
      <vt:lpstr>ф.1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2020-07-28T03:21:16Z</dcterms:modified>
</cp:coreProperties>
</file>